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codeName="ThisWorkbook" filterPrivacy="1"/>
  <bookViews>
    <workbookView xWindow="28680" yWindow="3510" windowWidth="24240" windowHeight="13140" activeTab="0"/>
  </bookViews>
  <sheets>
    <sheet name="Loan Schedule" sheetId="3" r:id="rId1"/>
  </sheets>
  <definedNames>
    <definedName name="ActualNumberOfPayments" localSheetId="0">_xlfn.IFERROR(IF('Loan Schedule'!LoanIsGood,IF('Loan Schedule'!PaymentsPerYear=1,1,MATCH(0.01,'Loan Schedule'!End_Bal,-1)+1)),"")</definedName>
    <definedName name="ActualNumberOfPayments">_xlfn.IFERROR(IF(LoanIsGood,IF(PaymentsPerYear=1,1,MATCH(0.01,End_Bal,-1)+1)),"")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Schedule'!$E$13</definedName>
    <definedName name="ExtraPayments">#REF!</definedName>
    <definedName name="InterestRate" localSheetId="0">'Loan Schedule'!$E$8</definedName>
    <definedName name="InterestRate">#REF!</definedName>
    <definedName name="LastCol" localSheetId="0">MATCH(REPT("z",255),'Loan Schedule'!$15:$15)</definedName>
    <definedName name="LastCol">MATCH(REPT("z",255),#REF!)</definedName>
    <definedName name="LastRow" localSheetId="0">MATCH(9.99E+307,'Loan Schedule'!$B:$B)</definedName>
    <definedName name="LastRow">MATCH(9.99E+307,#REF!)</definedName>
    <definedName name="LenderName" localSheetId="0">'Loan Schedule'!$H$13:$I$13</definedName>
    <definedName name="LenderName">#REF!</definedName>
    <definedName name="LoanAmount" localSheetId="0">'Loan Schedule'!$E$7</definedName>
    <definedName name="LoanAmount">#REF!</definedName>
    <definedName name="LoanIsGood" localSheetId="0">('Loan Schedule'!$E$7*'Loan Schedule'!$E$8*'Loan Schedule'!$E$9*'Loan Schedule'!$E$11)&gt;0</definedName>
    <definedName name="LoanIsGood">(#REF!*#REF!*#REF!*#REF!)&gt;0</definedName>
    <definedName name="LoanPeriod" localSheetId="0">'Loan Schedule'!$E$9</definedName>
    <definedName name="LoanPeriod">#REF!</definedName>
    <definedName name="LoanStartDate" localSheetId="0">'Loan Schedule'!$E$11</definedName>
    <definedName name="LoanStartDate">#REF!</definedName>
    <definedName name="PaymentsPerYear" localSheetId="0">'Loan Schedule'!$E$10</definedName>
    <definedName name="PaymentsPerYear">#REF!</definedName>
    <definedName name="PrintArea_SET" localSheetId="0">OFFSET(#REF!,,,'Loan Schedule'!LastRow,'Loan Schedule'!LastCol)</definedName>
    <definedName name="PrintArea_SET">OFFSET(#REF!,,,LastRow,LastCol)</definedName>
    <definedName name="RowTitleRegion1..E9" localSheetId="0">'Loan Schedule'!$B$7:$D$7</definedName>
    <definedName name="RowTitleRegion1..E9">#REF!</definedName>
    <definedName name="RowTitleRegion2..I7" localSheetId="0">'Loan Schedule'!$G$7:$H$7</definedName>
    <definedName name="RowTitleRegion2..I7">#REF!</definedName>
    <definedName name="RowTitleRegion3..E9" localSheetId="0">'Loan Schedule'!$B$13</definedName>
    <definedName name="RowTitleRegion3..E9">#REF!</definedName>
    <definedName name="RowTitleRegion4..H9" localSheetId="0">'Loan Schedule'!$G$13</definedName>
    <definedName name="RowTitleRegion4..H9">#REF!</definedName>
    <definedName name="ScheduledNumberOfPayments" localSheetId="0">'Loan Schedule'!$I$8</definedName>
    <definedName name="ScheduledNumberOfPayments">#REF!</definedName>
    <definedName name="ScheduledPayment" localSheetId="0">'Loan Schedule'!$I$7</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 name="_xlnm.Print_Titles" localSheetId="0">'Loan Schedule'!$15:$15</definedName>
  </definedNames>
  <calcPr calcId="191029"/>
  <extLst/>
</workbook>
</file>

<file path=xl/sharedStrings.xml><?xml version="1.0" encoding="utf-8"?>
<sst xmlns="http://schemas.openxmlformats.org/spreadsheetml/2006/main" count="27" uniqueCount="27">
  <si>
    <t>Annual interest rate</t>
  </si>
  <si>
    <t>Loan period in years</t>
  </si>
  <si>
    <t>Number of payments per year</t>
  </si>
  <si>
    <t>Start date of loan</t>
  </si>
  <si>
    <t>Scheduled payment</t>
  </si>
  <si>
    <t>Scheduled number of payments</t>
  </si>
  <si>
    <t>Actual number of payments</t>
  </si>
  <si>
    <t>Total early payments</t>
  </si>
  <si>
    <t>Total interest</t>
  </si>
  <si>
    <t>Loan Summary</t>
  </si>
  <si>
    <t>Payment Number</t>
  </si>
  <si>
    <t>Payment
Date</t>
  </si>
  <si>
    <t>Beginning
Balance</t>
  </si>
  <si>
    <t>Extra
Payment</t>
  </si>
  <si>
    <t>Total
Payment</t>
  </si>
  <si>
    <t>Principal</t>
  </si>
  <si>
    <t>Interest</t>
  </si>
  <si>
    <t>Ending
Balance</t>
  </si>
  <si>
    <t>Cumulative
Interest</t>
  </si>
  <si>
    <t>Enter Values</t>
  </si>
  <si>
    <t>Optional extra payments</t>
  </si>
  <si>
    <t>Lender name</t>
  </si>
  <si>
    <t>Scheduled Payment</t>
  </si>
  <si>
    <t>Credit Card or Loan Amount</t>
  </si>
  <si>
    <t>Visa</t>
  </si>
  <si>
    <r>
      <t xml:space="preserve">                 </t>
    </r>
    <r>
      <rPr>
        <b/>
        <sz val="40"/>
        <color rgb="FF060234"/>
        <rFont val="Calibri"/>
        <family val="2"/>
        <scheme val="major"/>
      </rPr>
      <t xml:space="preserve">   Loan Amortization Schedule</t>
    </r>
  </si>
  <si>
    <t>Copy and Paste Extra Lines According Number of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</si>
</sst>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30">
    <font>
      <sz val="11"/>
      <name val="Calibri"/>
      <family val="2"/>
      <scheme val="minor"/>
    </font>
    <font>
      <sz val="10"/>
      <name val="Arial"/>
      <family val="2"/>
    </font>
    <font>
      <b/>
      <sz val="11"/>
      <color theme="3"/>
      <name val="Calibri"/>
      <family val="2"/>
      <scheme val="minor"/>
    </font>
    <font>
      <sz val="11"/>
      <color theme="1" tint="0.24995000660419464"/>
      <name val="Calibri"/>
      <family val="2"/>
      <scheme val="minor"/>
    </font>
    <font>
      <i/>
      <sz val="11"/>
      <color theme="1" tint="0.34999001026153564"/>
      <name val="Calibri"/>
      <family val="2"/>
      <scheme val="minor"/>
    </font>
    <font>
      <b/>
      <sz val="11"/>
      <color theme="0"/>
      <name val="Calibri"/>
      <family val="2"/>
      <scheme val="minor"/>
    </font>
    <font>
      <b/>
      <sz val="16"/>
      <color theme="1" tint="0.24995000660419464"/>
      <name val="Calibri"/>
      <family val="2"/>
    </font>
    <font>
      <sz val="11"/>
      <name val="Calibri"/>
      <family val="2"/>
    </font>
    <font>
      <sz val="11"/>
      <color theme="1" tint="0.24995000660419464"/>
      <name val="Calibri"/>
      <family val="2"/>
    </font>
    <font>
      <b/>
      <sz val="16"/>
      <color rgb="FF0070C0"/>
      <name val="Calibri"/>
      <family val="2"/>
    </font>
    <font>
      <b/>
      <sz val="14"/>
      <color theme="1" tint="0.24995000660419464"/>
      <name val="Calibri"/>
      <family val="2"/>
    </font>
    <font>
      <b/>
      <sz val="12"/>
      <color theme="3"/>
      <name val="Calibri"/>
      <family val="2"/>
    </font>
    <font>
      <i/>
      <sz val="11"/>
      <color theme="1"/>
      <name val="Calibri"/>
      <family val="2"/>
    </font>
    <font>
      <b/>
      <sz val="40"/>
      <color rgb="FF376B36"/>
      <name val="Calibri"/>
      <family val="2"/>
    </font>
    <font>
      <b/>
      <sz val="12"/>
      <color theme="1" tint="0.24998000264167786"/>
      <name val="Calibri"/>
      <family val="2"/>
    </font>
    <font>
      <sz val="12"/>
      <name val="Calibri"/>
      <family val="2"/>
      <scheme val="minor"/>
    </font>
    <font>
      <b/>
      <sz val="40"/>
      <color rgb="FF376B36"/>
      <name val="Calibri"/>
      <family val="2"/>
      <scheme val="major"/>
    </font>
    <font>
      <sz val="12"/>
      <color theme="1"/>
      <name val="Calibri"/>
      <family val="2"/>
      <scheme val="minor"/>
    </font>
    <font>
      <sz val="12"/>
      <color theme="1" tint="0.24995000660419464"/>
      <name val="Calibri"/>
      <family val="2"/>
      <scheme val="minor"/>
    </font>
    <font>
      <i/>
      <sz val="11"/>
      <color theme="1"/>
      <name val="Calibri"/>
      <family val="2"/>
      <scheme val="minor"/>
    </font>
    <font>
      <b/>
      <sz val="40"/>
      <color rgb="FF060234"/>
      <name val="Calibri"/>
      <family val="2"/>
      <scheme val="major"/>
    </font>
    <font>
      <b/>
      <sz val="20"/>
      <color rgb="FF060234"/>
      <name val="Calibri"/>
      <family val="2"/>
    </font>
    <font>
      <b/>
      <sz val="20"/>
      <color rgb="FF060234"/>
      <name val="Calibri"/>
      <family val="2"/>
      <scheme val="major"/>
    </font>
    <font>
      <b/>
      <sz val="14"/>
      <color rgb="FF060234"/>
      <name val="Calibri"/>
      <family val="2"/>
    </font>
    <font>
      <sz val="11"/>
      <color rgb="FF060234"/>
      <name val="Calibri"/>
      <family val="2"/>
      <scheme val="minor"/>
    </font>
    <font>
      <b/>
      <sz val="14"/>
      <color rgb="FF060234"/>
      <name val="Calibri"/>
      <family val="2"/>
      <scheme val="minor"/>
    </font>
    <font>
      <sz val="12"/>
      <color rgb="FF060234"/>
      <name val="Calibri"/>
      <family val="2"/>
      <scheme val="minor"/>
    </font>
    <font>
      <b/>
      <sz val="12"/>
      <color rgb="FFFF0000"/>
      <name val="Calibri"/>
      <family val="2"/>
      <scheme val="minor"/>
    </font>
    <font>
      <b/>
      <sz val="11"/>
      <color rgb="FFC00000"/>
      <name val="Calibri"/>
      <family val="2"/>
      <scheme val="minor"/>
    </font>
    <font>
      <b/>
      <sz val="14"/>
      <color rgb="FFC00000"/>
      <name val="Calibri"/>
      <family val="2"/>
      <scheme val="minor"/>
    </font>
  </fonts>
  <fills count="7">
    <fill>
      <patternFill/>
    </fill>
    <fill>
      <patternFill patternType="gray125"/>
    </fill>
    <fill>
      <patternFill patternType="solid">
        <fgColor theme="0" tint="-0.149959996342659"/>
        <bgColor indexed="64"/>
      </patternFill>
    </fill>
    <fill>
      <patternFill patternType="solid">
        <fgColor theme="4" tint="0.7999799847602844"/>
        <bgColor indexed="64"/>
      </patternFill>
    </fill>
    <fill>
      <patternFill patternType="solid">
        <fgColor theme="4" tint="-0.4999699890613556"/>
        <bgColor indexed="64"/>
      </patternFill>
    </fill>
    <fill>
      <patternFill patternType="solid">
        <fgColor rgb="FF0070C0"/>
        <bgColor indexed="64"/>
      </patternFill>
    </fill>
    <fill>
      <patternFill patternType="solid">
        <fgColor theme="0"/>
        <bgColor indexed="64"/>
      </patternFill>
    </fill>
  </fills>
  <borders count="16">
    <border>
      <left/>
      <right/>
      <top/>
      <bottom/>
      <diagonal/>
    </border>
    <border>
      <left/>
      <right/>
      <top/>
      <bottom style="thick">
        <color theme="4" tint="-0.4999699890613556"/>
      </bottom>
    </border>
    <border>
      <left/>
      <right/>
      <top/>
      <bottom style="medium">
        <color theme="4" tint="-0.4999699890613556"/>
      </bottom>
    </border>
    <border>
      <left/>
      <right/>
      <top style="thin">
        <color theme="4" tint="-0.4999699890613556"/>
      </top>
      <bottom style="thin">
        <color theme="4" tint="-0.4999699890613556"/>
      </bottom>
    </border>
    <border>
      <left/>
      <right/>
      <top style="thin">
        <color theme="1" tint="0.49998000264167786"/>
      </top>
      <bottom style="thin">
        <color theme="1" tint="0.49998000264167786"/>
      </bottom>
    </border>
    <border>
      <left/>
      <right/>
      <top style="thin">
        <color theme="2" tint="-0.09996999800205231"/>
      </top>
      <bottom style="thin">
        <color theme="2" tint="-0.09996999800205231"/>
      </bottom>
    </border>
    <border>
      <left/>
      <right/>
      <top/>
      <bottom style="thin">
        <color theme="4" tint="-0.4999699890613556"/>
      </bottom>
    </border>
    <border>
      <left/>
      <right/>
      <top style="thin">
        <color rgb="FF376B36"/>
      </top>
      <bottom style="thin">
        <color theme="2" tint="-0.09996999800205231"/>
      </bottom>
    </border>
    <border>
      <left/>
      <right/>
      <top style="thin">
        <color theme="2" tint="-0.09996999800205231"/>
      </top>
      <bottom style="thin">
        <color theme="0" tint="-0.1499900072813034"/>
      </bottom>
    </border>
    <border>
      <left/>
      <right style="thin">
        <color theme="0"/>
      </right>
      <top/>
      <bottom/>
    </border>
    <border>
      <left/>
      <right style="thin">
        <color theme="0" tint="-0.1499900072813034"/>
      </right>
      <top/>
      <bottom style="thin">
        <color theme="0" tint="-0.1499900072813034"/>
      </bottom>
    </border>
    <border>
      <left/>
      <right style="thin">
        <color theme="0" tint="-0.1499900072813034"/>
      </right>
      <top style="thin">
        <color rgb="FF376B36"/>
      </top>
      <bottom style="thin">
        <color theme="2" tint="-0.09996999800205231"/>
      </bottom>
    </border>
    <border>
      <left/>
      <right/>
      <top style="thin">
        <color theme="4" tint="-0.4999699890613556"/>
      </top>
      <bottom style="thin">
        <color theme="2" tint="-0.09996999800205231"/>
      </bottom>
    </border>
    <border>
      <left/>
      <right style="thin">
        <color theme="0" tint="-0.1499900072813034"/>
      </right>
      <top style="thin">
        <color theme="2" tint="-0.09996999800205231"/>
      </top>
      <bottom style="thin">
        <color theme="2" tint="-0.09996999800205231"/>
      </bottom>
    </border>
    <border>
      <left/>
      <right/>
      <top/>
      <bottom style="thin">
        <color theme="0" tint="-0.1499900072813034"/>
      </bottom>
    </border>
    <border>
      <left/>
      <right style="thin">
        <color theme="0" tint="-0.1499900072813034"/>
      </right>
      <top style="thin">
        <color theme="2" tint="-0.09996999800205231"/>
      </top>
      <bottom style="thin">
        <color theme="0" tint="-0.1499900072813034"/>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0"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Protection="0">
      <alignment vertical="center"/>
    </xf>
    <xf numFmtId="0" fontId="10" fillId="0" borderId="2" applyNumberFormat="0" applyFill="0" applyProtection="0">
      <alignment vertical="center"/>
    </xf>
    <xf numFmtId="0" fontId="2" fillId="0" borderId="3" applyNumberFormat="0" applyFill="0" applyProtection="0">
      <alignment vertical="center"/>
    </xf>
    <xf numFmtId="0" fontId="3" fillId="2" borderId="4" applyNumberFormat="0" applyProtection="0">
      <alignment horizontal="right"/>
    </xf>
    <xf numFmtId="0" fontId="4" fillId="0" borderId="4" applyNumberFormat="0" applyProtection="0">
      <alignment vertical="center"/>
    </xf>
    <xf numFmtId="164" fontId="3" fillId="2" borderId="0" applyFont="0" applyFill="0" applyBorder="0" applyAlignment="0" applyProtection="0"/>
    <xf numFmtId="0" fontId="3" fillId="3" borderId="0" applyNumberFormat="0" applyFont="0">
      <alignment/>
      <protection/>
    </xf>
    <xf numFmtId="0" fontId="5" fillId="4" borderId="0" applyNumberFormat="0" applyBorder="0" applyProtection="0">
      <alignment vertical="center" wrapText="1"/>
    </xf>
    <xf numFmtId="1" fontId="3" fillId="3" borderId="0" applyFont="0" applyFill="0" applyBorder="0" applyAlignment="0">
      <protection/>
    </xf>
    <xf numFmtId="14" fontId="3" fillId="0" borderId="0" applyFont="0" applyFill="0" applyBorder="0" applyAlignment="0">
      <protection/>
    </xf>
    <xf numFmtId="164" fontId="3" fillId="2" borderId="0" applyFont="0" applyFill="0" applyBorder="0" applyProtection="0">
      <alignment horizontal="right" indent="2"/>
    </xf>
    <xf numFmtId="0" fontId="9" fillId="5" borderId="0" applyFill="0" applyBorder="0" applyProtection="0">
      <alignment horizontal="left" vertical="center" wrapText="1" indent="1"/>
    </xf>
    <xf numFmtId="0" fontId="11" fillId="0" borderId="5">
      <alignment vertical="center"/>
      <protection/>
    </xf>
    <xf numFmtId="0" fontId="14" fillId="6" borderId="0" applyFill="0" applyProtection="0">
      <alignment horizontal="center" vertical="center" wrapText="1"/>
    </xf>
  </cellStyleXfs>
  <cellXfs count="62">
    <xf numFmtId="0" fontId="0" fillId="0" borderId="0" xfId="0"/>
    <xf numFmtId="0" fontId="7" fillId="0" borderId="0" xfId="0" applyFont="1"/>
    <xf numFmtId="0" fontId="0" fillId="0" borderId="0" xfId="0" applyBorder="1"/>
    <xf numFmtId="0" fontId="7" fillId="0" borderId="0" xfId="0" applyFont="1" applyBorder="1"/>
    <xf numFmtId="0" fontId="13" fillId="0" borderId="0" xfId="31" applyFont="1" applyFill="1" applyBorder="1" applyAlignment="1">
      <alignment vertical="center" wrapText="1"/>
    </xf>
    <xf numFmtId="0" fontId="12" fillId="0" borderId="0" xfId="24" applyFont="1" applyBorder="1" applyAlignment="1">
      <alignment vertical="center"/>
    </xf>
    <xf numFmtId="14" fontId="8" fillId="0" borderId="0" xfId="29" applyFont="1" applyFill="1" applyBorder="1" applyAlignment="1">
      <alignment horizontal="right" indent="1"/>
      <protection/>
    </xf>
    <xf numFmtId="14" fontId="15" fillId="0" borderId="0" xfId="29" applyFont="1" applyFill="1" applyBorder="1" applyAlignment="1">
      <alignment horizontal="center" vertical="center"/>
      <protection/>
    </xf>
    <xf numFmtId="0" fontId="15" fillId="0" borderId="0" xfId="0" applyFont="1"/>
    <xf numFmtId="0" fontId="0" fillId="0" borderId="6" xfId="0" applyBorder="1" applyAlignment="1">
      <alignment vertical="center"/>
    </xf>
    <xf numFmtId="164" fontId="18" fillId="0" borderId="7" xfId="25" applyFont="1" applyFill="1" applyBorder="1" applyAlignment="1">
      <alignment horizontal="right" vertical="center" indent="1"/>
    </xf>
    <xf numFmtId="10" fontId="18" fillId="0" borderId="5" xfId="15" applyFont="1" applyFill="1" applyBorder="1" applyAlignment="1">
      <alignment horizontal="right" vertical="center" indent="1"/>
    </xf>
    <xf numFmtId="1" fontId="18" fillId="0" borderId="5" xfId="28" applyFont="1" applyFill="1" applyBorder="1" applyAlignment="1">
      <alignment horizontal="right" vertical="center" indent="1"/>
      <protection/>
    </xf>
    <xf numFmtId="14" fontId="18" fillId="0" borderId="8" xfId="29" applyFont="1" applyFill="1" applyBorder="1" applyAlignment="1">
      <alignment horizontal="right" vertical="center" indent="1"/>
      <protection/>
    </xf>
    <xf numFmtId="0" fontId="19" fillId="0" borderId="0" xfId="24" applyFont="1" applyBorder="1" applyAlignment="1">
      <alignment vertical="center"/>
    </xf>
    <xf numFmtId="164" fontId="17" fillId="0" borderId="0" xfId="25" applyFont="1" applyFill="1" applyBorder="1" applyAlignment="1">
      <alignment horizontal="right" vertical="center" indent="1"/>
    </xf>
    <xf numFmtId="0" fontId="0" fillId="0" borderId="0" xfId="0" applyFont="1"/>
    <xf numFmtId="0" fontId="0" fillId="0" borderId="0" xfId="0" applyFont="1" applyBorder="1"/>
    <xf numFmtId="0" fontId="0" fillId="0" borderId="6" xfId="0" applyFont="1" applyBorder="1" applyAlignment="1">
      <alignment vertical="center"/>
    </xf>
    <xf numFmtId="0" fontId="0" fillId="0" borderId="9" xfId="0" applyFont="1" applyBorder="1"/>
    <xf numFmtId="1" fontId="15" fillId="0" borderId="0" xfId="28" applyFont="1" applyFill="1" applyBorder="1" applyAlignment="1">
      <alignment horizontal="center" vertical="center"/>
      <protection/>
    </xf>
    <xf numFmtId="164" fontId="15" fillId="0" borderId="0" xfId="30" applyFont="1" applyFill="1" applyBorder="1" applyAlignment="1">
      <alignment horizontal="center" vertical="center"/>
    </xf>
    <xf numFmtId="0" fontId="16" fillId="0" borderId="0" xfId="31" applyFont="1" applyFill="1" applyBorder="1" applyAlignment="1">
      <alignment horizontal="left" vertical="center" wrapText="1"/>
    </xf>
    <xf numFmtId="0" fontId="21" fillId="0" borderId="6" xfId="21" applyFont="1" applyBorder="1" applyAlignment="1">
      <alignment horizontal="left" vertical="center" indent="1"/>
    </xf>
    <xf numFmtId="0" fontId="22" fillId="0" borderId="6" xfId="21" applyFont="1" applyBorder="1" applyAlignment="1">
      <alignment horizontal="left" vertical="center" indent="1"/>
    </xf>
    <xf numFmtId="0" fontId="22" fillId="0" borderId="0" xfId="21" applyFont="1" applyFill="1" applyBorder="1" applyAlignment="1">
      <alignment vertical="center"/>
    </xf>
    <xf numFmtId="0" fontId="23" fillId="0" borderId="0" xfId="21" applyFont="1" applyBorder="1" applyAlignment="1">
      <alignment vertical="center"/>
    </xf>
    <xf numFmtId="0" fontId="23" fillId="0" borderId="6" xfId="21" applyFont="1" applyBorder="1" applyAlignment="1">
      <alignment horizontal="left" vertical="center" indent="1"/>
    </xf>
    <xf numFmtId="0" fontId="23" fillId="0" borderId="0" xfId="21" applyFont="1" applyFill="1" applyBorder="1" applyAlignment="1">
      <alignment vertical="center"/>
    </xf>
    <xf numFmtId="0" fontId="24" fillId="0" borderId="0" xfId="0" applyFont="1"/>
    <xf numFmtId="0" fontId="25" fillId="0" borderId="0" xfId="33" applyFont="1" applyFill="1" applyBorder="1" applyAlignment="1">
      <alignment horizontal="center" vertical="center" wrapText="1"/>
    </xf>
    <xf numFmtId="0" fontId="26" fillId="0" borderId="10" xfId="24" applyFont="1" applyBorder="1" applyAlignment="1">
      <alignment vertical="center"/>
    </xf>
    <xf numFmtId="1" fontId="0" fillId="0" borderId="0" xfId="28" applyFont="1" applyFill="1">
      <protection/>
    </xf>
    <xf numFmtId="14" fontId="0" fillId="0" borderId="0" xfId="29" applyFont="1" applyFill="1">
      <protection/>
    </xf>
    <xf numFmtId="164" fontId="0" fillId="0" borderId="0" xfId="30" applyFont="1" applyFill="1" applyAlignment="1">
      <alignment horizontal="right" indent="2"/>
    </xf>
    <xf numFmtId="1" fontId="0" fillId="0" borderId="0" xfId="28" applyFont="1" applyFill="1" applyAlignment="1">
      <alignment horizontal="center"/>
      <protection/>
    </xf>
    <xf numFmtId="14" fontId="15" fillId="0" borderId="0" xfId="29" applyFont="1" applyFill="1" applyAlignment="1">
      <alignment horizontal="center"/>
      <protection/>
    </xf>
    <xf numFmtId="164" fontId="15" fillId="0" borderId="0" xfId="30" applyFont="1" applyFill="1" applyAlignment="1">
      <alignment horizontal="center"/>
    </xf>
    <xf numFmtId="164" fontId="15" fillId="0" borderId="0" xfId="30" applyFont="1" applyFill="1" applyBorder="1" applyAlignment="1">
      <alignment vertical="center"/>
    </xf>
    <xf numFmtId="164" fontId="15" fillId="0" borderId="0" xfId="30" applyFont="1" applyFill="1" applyAlignment="1">
      <alignment/>
    </xf>
    <xf numFmtId="164" fontId="0" fillId="0" borderId="0" xfId="30" applyFont="1" applyFill="1" applyAlignment="1">
      <alignment/>
    </xf>
    <xf numFmtId="0" fontId="26" fillId="6" borderId="7" xfId="24" applyFont="1" applyFill="1" applyBorder="1" applyAlignment="1">
      <alignment horizontal="left" vertical="center" indent="1"/>
    </xf>
    <xf numFmtId="0" fontId="26" fillId="6" borderId="11" xfId="24" applyFont="1" applyFill="1" applyBorder="1" applyAlignment="1">
      <alignment horizontal="left" vertical="center" indent="1"/>
    </xf>
    <xf numFmtId="164" fontId="18" fillId="0" borderId="12" xfId="26" applyNumberFormat="1" applyFont="1" applyFill="1" applyBorder="1" applyAlignment="1">
      <alignment horizontal="right" vertical="center" indent="1"/>
      <protection/>
    </xf>
    <xf numFmtId="0" fontId="26" fillId="0" borderId="5" xfId="24" applyFont="1" applyFill="1" applyBorder="1" applyAlignment="1">
      <alignment horizontal="left" vertical="center" indent="1"/>
    </xf>
    <xf numFmtId="0" fontId="26" fillId="0" borderId="13" xfId="24" applyFont="1" applyFill="1" applyBorder="1" applyAlignment="1">
      <alignment horizontal="left" vertical="center" indent="1"/>
    </xf>
    <xf numFmtId="1" fontId="18" fillId="0" borderId="5" xfId="28" applyFont="1" applyFill="1" applyBorder="1" applyAlignment="1">
      <alignment horizontal="right" vertical="center" indent="1"/>
      <protection/>
    </xf>
    <xf numFmtId="0" fontId="16" fillId="0" borderId="0" xfId="31" applyFont="1" applyFill="1" applyBorder="1" applyAlignment="1">
      <alignment horizontal="left" vertical="center" wrapText="1"/>
    </xf>
    <xf numFmtId="0" fontId="26" fillId="0" borderId="14" xfId="24" applyFont="1" applyBorder="1" applyAlignment="1">
      <alignment horizontal="left" vertical="center" indent="1"/>
    </xf>
    <xf numFmtId="0" fontId="26" fillId="0" borderId="10" xfId="24" applyFont="1" applyBorder="1" applyAlignment="1">
      <alignment horizontal="left" vertical="center" indent="1"/>
    </xf>
    <xf numFmtId="0" fontId="26" fillId="0" borderId="5" xfId="24" applyFont="1" applyBorder="1" applyAlignment="1">
      <alignment horizontal="left" vertical="center" indent="1"/>
    </xf>
    <xf numFmtId="0" fontId="26" fillId="0" borderId="13" xfId="24" applyFont="1" applyBorder="1" applyAlignment="1">
      <alignment horizontal="left" vertical="center" indent="1"/>
    </xf>
    <xf numFmtId="164" fontId="18" fillId="0" borderId="5" xfId="26" applyNumberFormat="1" applyFont="1" applyFill="1" applyBorder="1" applyAlignment="1">
      <alignment horizontal="right" vertical="center" indent="1"/>
      <protection/>
    </xf>
    <xf numFmtId="0" fontId="25" fillId="0" borderId="0" xfId="24" applyFont="1" applyFill="1" applyBorder="1" applyAlignment="1">
      <alignment horizontal="left" vertical="center" indent="1"/>
    </xf>
    <xf numFmtId="0" fontId="26" fillId="0" borderId="8" xfId="24" applyFont="1" applyBorder="1" applyAlignment="1">
      <alignment horizontal="left" vertical="center" indent="1"/>
    </xf>
    <xf numFmtId="0" fontId="26" fillId="0" borderId="15" xfId="24" applyFont="1" applyBorder="1" applyAlignment="1">
      <alignment horizontal="left" vertical="center" indent="1"/>
    </xf>
    <xf numFmtId="164" fontId="18" fillId="0" borderId="8" xfId="26" applyNumberFormat="1" applyFont="1" applyFill="1" applyBorder="1" applyAlignment="1">
      <alignment horizontal="right" vertical="center" indent="1"/>
      <protection/>
    </xf>
    <xf numFmtId="164" fontId="3" fillId="0" borderId="0" xfId="26" applyNumberFormat="1" applyFont="1" applyFill="1" applyBorder="1" applyAlignment="1">
      <alignment horizontal="right" indent="1"/>
      <protection/>
    </xf>
    <xf numFmtId="0" fontId="25" fillId="0" borderId="0" xfId="22" applyFont="1" applyFill="1" applyBorder="1" applyAlignment="1">
      <alignment horizontal="left" vertical="top" indent="1"/>
    </xf>
    <xf numFmtId="0" fontId="27" fillId="0" borderId="0" xfId="22" applyFont="1" applyFill="1" applyBorder="1" applyAlignment="1">
      <alignment horizontal="right" vertical="center" indent="1"/>
    </xf>
    <xf numFmtId="0" fontId="28" fillId="0" borderId="0" xfId="0" applyFont="1"/>
    <xf numFmtId="0" fontId="29" fillId="0" borderId="0" xfId="0" applyFont="1"/>
  </cellXfs>
  <cellStyles count="20">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Input" xfId="23"/>
    <cellStyle name="Explanatory Text" xfId="24"/>
    <cellStyle name="Amount" xfId="25"/>
    <cellStyle name="Loan Summary" xfId="26"/>
    <cellStyle name="Heading 4" xfId="27"/>
    <cellStyle name="Number" xfId="28"/>
    <cellStyle name="Date" xfId="29"/>
    <cellStyle name="Table Amount" xfId="30"/>
    <cellStyle name="Heading 4 Right aligned" xfId="31"/>
    <cellStyle name="SubHead_4" xfId="32"/>
    <cellStyle name="Style 6" xfId="33"/>
  </cellStyles>
  <dxfs count="1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name val="Calibri"/>
        <family val="2"/>
      </font>
      <fill>
        <patternFill patternType="none"/>
      </fill>
    </dxf>
    <dxf>
      <font>
        <i val="0"/>
        <u val="none"/>
        <strike val="0"/>
        <sz val="14"/>
        <name val="Calibri"/>
        <family val="2"/>
        <color rgb="FF060234"/>
      </font>
      <fill>
        <patternFill patternType="none"/>
      </fill>
      <alignment vertical="center" textRotation="0" wrapText="1" shrinkToFit="1" readingOrder="0"/>
    </dxf>
    <dxf>
      <font>
        <color theme="1" tint="0.24995000660419464"/>
      </font>
      <border>
        <top style="double">
          <color theme="4"/>
        </top>
      </border>
    </dxf>
    <dxf>
      <font>
        <b/>
        <i val="0"/>
        <color theme="1" tint="0.34999001026153564"/>
      </font>
      <fill>
        <patternFill patternType="none"/>
      </fill>
      <border>
        <left/>
        <right/>
        <top/>
        <bottom style="thin"/>
        <vertical style="thin">
          <color theme="2" tint="-0.09994000196456909"/>
        </vertical>
        <horizontal style="thin">
          <color theme="2" tint="-0.09994000196456909"/>
        </horizontal>
      </border>
    </dxf>
    <dxf>
      <font>
        <color theme="1" tint="0.24995000660419464"/>
      </font>
      <border>
        <left/>
        <right/>
        <top style="thin">
          <color theme="2" tint="-0.09994000196456909"/>
        </top>
        <bottom style="thin">
          <color theme="2" tint="-0.09994000196456909"/>
        </bottom>
        <vertical style="thin">
          <color theme="2" tint="-0.09994000196456909"/>
        </vertical>
        <horizontal style="thin">
          <color theme="2" tint="-0.09994000196456909"/>
        </horizontal>
      </border>
    </dxf>
  </dxfs>
  <tableStyles count="1" defaultTableStyle="TableStyleMedium2" defaultPivotStyle="PivotStyleLight16">
    <tableStyle name="Loan Amortization Schedule" pivot="0" count="3">
      <tableStyleElement type="wholeTable" dxfId="16"/>
      <tableStyleElement type="headerRow" dxfId="15"/>
      <tableStyleElement type="totalRow"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28575</xdr:colOff>
      <xdr:row>3</xdr:row>
      <xdr:rowOff>47625</xdr:rowOff>
    </xdr:to>
    <xdr:pic>
      <xdr:nvPicPr>
        <xdr:cNvPr id="8" name="Graphic 7" descr="bank building icon"/>
        <xdr:cNvPicPr preferRelativeResize="1">
          <a:picLocks noChangeAspect="1"/>
        </xdr:cNvPicPr>
      </xdr:nvPicPr>
      <xdr:blipFill>
        <a:blip r:embed="rId1">
          <a:extLst>
            <a:ext uri="{96DAC541-7B7A-43D3-8B79-37D633B846F1}">
              <asvg:svgBlip xmlns:asvg="http://schemas.microsoft.com/office/drawing/2016/SVG/main" xmlns:r="http://schemas.openxmlformats.org/officeDocument/2006/relationships" r:embed="rId2"/>
            </a:ext>
          </a:extLst>
        </a:blip>
        <a:stretch>
          <a:fillRect/>
        </a:stretch>
      </xdr:blipFill>
      <xdr:spPr>
        <a:xfrm>
          <a:off x="238125" y="552450"/>
          <a:ext cx="885825" cy="904875"/>
        </a:xfrm>
        <a:prstGeom prst="rect">
          <a:avLst/>
        </a:prstGeom>
        <a:ln>
          <a:noFill/>
        </a:ln>
      </xdr:spPr>
    </xdr:pic>
    <xdr:clientData/>
  </xdr:twoCellAnchor>
  <xdr:twoCellAnchor editAs="oneCell">
    <xdr:from>
      <xdr:col>0</xdr:col>
      <xdr:colOff>228600</xdr:colOff>
      <xdr:row>1</xdr:row>
      <xdr:rowOff>190500</xdr:rowOff>
    </xdr:from>
    <xdr:to>
      <xdr:col>4</xdr:col>
      <xdr:colOff>104775</xdr:colOff>
      <xdr:row>3</xdr:row>
      <xdr:rowOff>76200</xdr:rowOff>
    </xdr:to>
    <xdr:pic>
      <xdr:nvPicPr>
        <xdr:cNvPr id="3" name="Graphic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28600" y="476250"/>
          <a:ext cx="3067050" cy="1009650"/>
        </a:xfrm>
        <a:prstGeom prst="rect">
          <a:avLst/>
        </a:prstGeom>
        <a:ln>
          <a:noFill/>
        </a:ln>
      </xdr:spPr>
    </xdr:pic>
    <xdr:clientData/>
  </xdr:twoCellAnchor>
</xdr:wsDr>
</file>

<file path=xl/tables/table1.xml><?xml version="1.0" encoding="utf-8"?>
<table xmlns="http://schemas.openxmlformats.org/spreadsheetml/2006/main" id="2" name="PaymentSchedule3" displayName="PaymentSchedule3" ref="B15:K35" totalsRowShown="0" headerRowDxfId="13" dataDxfId="12">
  <tableColumns count="10">
    <tableColumn id="1" name="Payment Number" dataDxfId="11">
      <calculatedColumnFormula>IF(LoanIsGood,IF(ROW()-ROW(PaymentSchedule3[[#Headers],[Payment Number]])&gt;ScheduledNumberOfPayments,"",ROW()-ROW(PaymentSchedule3[[#Headers],[Payment Number]])),"")</calculatedColumnFormula>
    </tableColumn>
    <tableColumn id="2" name="Payment_x000A_Date" dataDxfId="10">
      <calculatedColumnFormula>IF(PaymentSchedule3[[#This Row],[Payment Number]]&lt;&gt;"",EOMONTH(LoanStartDate,ROW(PaymentSchedule3[[#This Row],[Payment Number]])-ROW(PaymentSchedule3[[#Headers],[Payment Number]])-2)+DAY(LoanStartDate),"")</calculatedColumnFormula>
    </tableColumn>
    <tableColumn id="3" name="Beginning_x000A_Balance" dataDxfId="9">
      <calculatedColumnFormula>IF(PaymentSchedule3[[#This Row],[Payment Number]]&lt;&gt;"",IF(ROW()-ROW(PaymentSchedule3[[#Headers],[Beginning
Balance]])=1,LoanAmount,INDEX(PaymentSchedule3[Ending
Balance],ROW()-ROW(PaymentSchedule3[[#Headers],[Beginning
Balance]])-1)),"")</calculatedColumnFormula>
    </tableColumn>
    <tableColumn id="4" name="Scheduled Payment" dataDxfId="8">
      <calculatedColumnFormula>IF(PaymentSchedule3[[#This Row],[Payment Number]]&lt;&gt;"",ScheduledPayment,"")</calculatedColumnFormula>
    </tableColumn>
    <tableColumn id="5" name="Extra_x000A_Payment" dataDxfId="7">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name="Total_x000A_Payment" dataDxfId="6">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name="Principal" dataDxfId="5">
      <calculatedColumnFormula>IF(PaymentSchedule3[[#This Row],[Payment Number]]&lt;&gt;"",PaymentSchedule3[[#This Row],[Total
Payment]]-PaymentSchedule3[[#This Row],[Interest]],"")</calculatedColumnFormula>
    </tableColumn>
    <tableColumn id="8" name="Interest" dataDxfId="4">
      <calculatedColumnFormula>IF(PaymentSchedule3[[#This Row],[Payment Number]]&lt;&gt;"",PaymentSchedule3[[#This Row],[Beginning
Balance]]*(InterestRate/PaymentsPerYear),"")</calculatedColumnFormula>
    </tableColumn>
    <tableColumn id="9" name="Ending_x000A_Balance" dataDxfId="3">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name="Cumulative_x000A_Interest" dataDxfId="2">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table>
</file>

<file path=xl/theme/theme1.xml><?xml version="1.0" encoding="utf-8"?>
<a:theme xmlns:a="http://schemas.openxmlformats.org/drawingml/2006/main" name="Office Theme">
  <a:themeElements>
    <a:clrScheme name="Custom 6">
      <a:dk1>
        <a:srgbClr val="000000"/>
      </a:dk1>
      <a:lt1>
        <a:sysClr val="window" lastClr="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theme="4" tint="-0.4999699890613556"/>
    <pageSetUpPr fitToPage="1"/>
  </sheetPr>
  <dimension ref="A1:O35"/>
  <sheetViews>
    <sheetView showGridLines="0" tabSelected="1" workbookViewId="0" topLeftCell="A1">
      <pane ySplit="4" topLeftCell="A5" activePane="bottomLeft" state="frozen"/>
      <selection pane="bottomLeft" activeCell="I9" sqref="I9:K9"/>
    </sheetView>
  </sheetViews>
  <sheetFormatPr defaultColWidth="8.8515625" defaultRowHeight="15"/>
  <cols>
    <col min="1" max="1" width="3.57421875" style="0" customWidth="1"/>
    <col min="2" max="2" width="12.8515625" style="0" customWidth="1"/>
    <col min="3" max="3" width="14.7109375" style="0" customWidth="1"/>
    <col min="4" max="4" width="16.7109375" style="0" customWidth="1"/>
    <col min="5" max="10" width="15.7109375" style="0" customWidth="1"/>
    <col min="11" max="11" width="17.7109375" style="0" customWidth="1"/>
  </cols>
  <sheetData>
    <row r="1" spans="3:6" ht="22.5" customHeight="1">
      <c r="C1" s="61" t="s">
        <v>26</v>
      </c>
      <c r="D1" s="60"/>
      <c r="E1" s="60"/>
      <c r="F1" s="60"/>
    </row>
    <row r="2" spans="2:11" s="1" customFormat="1" ht="21" customHeight="1">
      <c r="B2" s="4"/>
      <c r="C2" s="4"/>
      <c r="D2" s="4"/>
      <c r="E2" s="4"/>
      <c r="F2" s="4"/>
      <c r="G2" s="4"/>
      <c r="H2" s="4"/>
      <c r="I2" s="4"/>
      <c r="J2" s="4"/>
      <c r="K2" s="4"/>
    </row>
    <row r="3" spans="2:11" s="1" customFormat="1" ht="67.9" customHeight="1">
      <c r="B3" s="4"/>
      <c r="C3" s="47" t="s">
        <v>25</v>
      </c>
      <c r="D3" s="47"/>
      <c r="E3" s="47"/>
      <c r="F3" s="47"/>
      <c r="G3" s="47"/>
      <c r="H3" s="47"/>
      <c r="I3" s="47"/>
      <c r="J3" s="47"/>
      <c r="K3" s="47"/>
    </row>
    <row r="4" spans="2:14" s="1" customFormat="1" ht="29.25" customHeight="1">
      <c r="B4" s="4"/>
      <c r="C4" s="22"/>
      <c r="D4" s="22"/>
      <c r="E4" s="22"/>
      <c r="F4" s="47"/>
      <c r="G4" s="47"/>
      <c r="H4" s="47"/>
      <c r="I4" s="47"/>
      <c r="J4" s="47"/>
      <c r="K4" s="47"/>
      <c r="L4" s="47"/>
      <c r="M4" s="47"/>
      <c r="N4" s="47"/>
    </row>
    <row r="5" spans="2:15" s="1" customFormat="1" ht="24" customHeight="1">
      <c r="B5" s="4"/>
      <c r="C5" s="4"/>
      <c r="D5" s="4"/>
      <c r="E5" s="4"/>
      <c r="F5" s="4"/>
      <c r="G5" s="4"/>
      <c r="H5" s="4"/>
      <c r="I5" s="4"/>
      <c r="J5" s="4"/>
      <c r="K5" s="4"/>
      <c r="O5" s="3"/>
    </row>
    <row r="6" spans="2:15" ht="37.9" customHeight="1">
      <c r="B6" s="24" t="s">
        <v>19</v>
      </c>
      <c r="C6" s="23"/>
      <c r="D6" s="27"/>
      <c r="E6" s="26"/>
      <c r="F6" s="2"/>
      <c r="G6" s="25" t="s">
        <v>9</v>
      </c>
      <c r="H6" s="26"/>
      <c r="I6" s="26"/>
      <c r="J6" s="28"/>
      <c r="K6" s="29"/>
      <c r="O6" s="2"/>
    </row>
    <row r="7" spans="2:11" ht="24" customHeight="1">
      <c r="B7" s="48" t="s">
        <v>23</v>
      </c>
      <c r="C7" s="48"/>
      <c r="D7" s="49"/>
      <c r="E7" s="10">
        <v>5000</v>
      </c>
      <c r="G7" s="41" t="s">
        <v>4</v>
      </c>
      <c r="H7" s="42"/>
      <c r="I7" s="43">
        <f ca="1">IF(LoanIsGood,-PMT(InterestRate/PaymentsPerYear,ScheduledNumberOfPayments,LoanAmount),"")</f>
        <v>472.79798311475736</v>
      </c>
      <c r="J7" s="43"/>
      <c r="K7" s="43"/>
    </row>
    <row r="8" spans="2:11" ht="24" customHeight="1">
      <c r="B8" s="48" t="s">
        <v>0</v>
      </c>
      <c r="C8" s="48"/>
      <c r="D8" s="49"/>
      <c r="E8" s="11">
        <v>0.24</v>
      </c>
      <c r="G8" s="44" t="s">
        <v>5</v>
      </c>
      <c r="H8" s="45"/>
      <c r="I8" s="46">
        <f ca="1">IF(LoanIsGood,LoanPeriod*PaymentsPerYear,"")</f>
        <v>12</v>
      </c>
      <c r="J8" s="46"/>
      <c r="K8" s="46"/>
    </row>
    <row r="9" spans="2:11" ht="24" customHeight="1">
      <c r="B9" s="48" t="s">
        <v>1</v>
      </c>
      <c r="C9" s="48"/>
      <c r="D9" s="49"/>
      <c r="E9" s="12">
        <v>1</v>
      </c>
      <c r="G9" s="50" t="s">
        <v>6</v>
      </c>
      <c r="H9" s="51"/>
      <c r="I9" s="46">
        <f ca="1">ActualNumberOfPayments</f>
        <v>12</v>
      </c>
      <c r="J9" s="46"/>
      <c r="K9" s="46"/>
    </row>
    <row r="10" spans="2:11" ht="24" customHeight="1">
      <c r="B10" s="48" t="s">
        <v>2</v>
      </c>
      <c r="C10" s="48"/>
      <c r="D10" s="49"/>
      <c r="E10" s="12">
        <v>12</v>
      </c>
      <c r="G10" s="50" t="s">
        <v>7</v>
      </c>
      <c r="H10" s="51"/>
      <c r="I10" s="52">
        <f ca="1">TotalEarlyPayments</f>
        <v>0</v>
      </c>
      <c r="J10" s="52"/>
      <c r="K10" s="52"/>
    </row>
    <row r="11" spans="2:11" ht="24" customHeight="1">
      <c r="B11" s="48" t="s">
        <v>3</v>
      </c>
      <c r="C11" s="48"/>
      <c r="D11" s="31"/>
      <c r="E11" s="13">
        <f ca="1">TODAY()</f>
        <v>44747</v>
      </c>
      <c r="G11" s="54" t="s">
        <v>8</v>
      </c>
      <c r="H11" s="55"/>
      <c r="I11" s="56">
        <f ca="1">TotalInterest</f>
        <v>673.575797377089</v>
      </c>
      <c r="J11" s="56"/>
      <c r="K11" s="56"/>
    </row>
    <row r="12" spans="3:11" ht="12.4" customHeight="1">
      <c r="C12" s="5"/>
      <c r="D12" s="5"/>
      <c r="E12" s="6"/>
      <c r="G12" s="14"/>
      <c r="H12" s="14"/>
      <c r="I12" s="57"/>
      <c r="J12" s="57"/>
      <c r="K12" s="57"/>
    </row>
    <row r="13" spans="2:11" ht="20.65" customHeight="1">
      <c r="B13" s="53" t="s">
        <v>20</v>
      </c>
      <c r="C13" s="53"/>
      <c r="D13" s="53"/>
      <c r="E13" s="15">
        <v>0</v>
      </c>
      <c r="F13" s="8"/>
      <c r="G13" s="58" t="s">
        <v>21</v>
      </c>
      <c r="H13" s="58"/>
      <c r="I13" s="59" t="s">
        <v>24</v>
      </c>
      <c r="J13" s="59"/>
      <c r="K13" s="59"/>
    </row>
    <row r="14" spans="1:15" ht="31.9" customHeight="1">
      <c r="A14" s="16"/>
      <c r="B14" s="19"/>
      <c r="C14" s="17"/>
      <c r="D14" s="17"/>
      <c r="E14" s="17"/>
      <c r="F14" s="17"/>
      <c r="G14" s="17"/>
      <c r="H14" s="17"/>
      <c r="I14" s="17"/>
      <c r="J14" s="17"/>
      <c r="K14" s="17"/>
      <c r="L14" s="16"/>
      <c r="M14" s="16"/>
      <c r="N14" s="16"/>
      <c r="O14" s="16"/>
    </row>
    <row r="15" spans="1:15" s="9" customFormat="1" ht="48" customHeight="1">
      <c r="A15" s="18"/>
      <c r="B15" s="30" t="s">
        <v>10</v>
      </c>
      <c r="C15" s="30" t="s">
        <v>11</v>
      </c>
      <c r="D15" s="30" t="s">
        <v>12</v>
      </c>
      <c r="E15" s="30" t="s">
        <v>22</v>
      </c>
      <c r="F15" s="30" t="s">
        <v>13</v>
      </c>
      <c r="G15" s="30" t="s">
        <v>14</v>
      </c>
      <c r="H15" s="30" t="s">
        <v>15</v>
      </c>
      <c r="I15" s="30" t="s">
        <v>16</v>
      </c>
      <c r="J15" s="30" t="s">
        <v>17</v>
      </c>
      <c r="K15" s="30" t="s">
        <v>18</v>
      </c>
      <c r="L15" s="18"/>
      <c r="M15" s="18"/>
      <c r="N15" s="18"/>
      <c r="O15" s="18"/>
    </row>
    <row r="16" spans="1:15" ht="24" customHeight="1">
      <c r="A16" s="16"/>
      <c r="B16" s="20">
        <f ca="1">IF(LoanIsGood,IF(ROW()-ROW(PaymentSchedule3[[#Headers],[Payment Number]])&gt;ScheduledNumberOfPayments,"",ROW()-ROW(PaymentSchedule3[[#Headers],[Payment Number]])),"")</f>
        <v>1</v>
      </c>
      <c r="C16" s="7">
        <f ca="1">IF(PaymentSchedule3[[#This Row],[Payment Number]]&lt;&gt;"",EOMONTH(LoanStartDate,ROW(PaymentSchedule3[[#This Row],[Payment Number]])-ROW(PaymentSchedule3[[#Headers],[Payment Number]])-2)+DAY(LoanStartDate),"")</f>
        <v>44747</v>
      </c>
      <c r="D16" s="38">
        <f ca="1">IF(PaymentSchedule3[[#This Row],[Payment Number]]&lt;&gt;"",IF(ROW()-ROW(#REF!)=1,LoanAmount,INDEX([Ending
Balance],ROW()-ROW(#REF!)-1)),"")</f>
        <v>5000</v>
      </c>
      <c r="E16" s="21">
        <f ca="1">IF(PaymentSchedule3[[#This Row],[Payment Number]]&lt;&gt;"",ScheduledPayment,"")</f>
        <v>472.79798311475736</v>
      </c>
      <c r="F16" s="38">
        <f ca="1">IF(PaymentSchedule3[[#This Row],[Payment Number]]&lt;&gt;"",IF(PaymentSchedule3[[#This Row],[Scheduled Payment]]+ExtraPayments&lt;#REF!,ExtraPayments,IF(#REF!-PaymentSchedule3[[#This Row],[Scheduled Payment]]&gt;0,#REF!-PaymentSchedule3[[#This Row],[Scheduled Payment]],0)),"")</f>
        <v>0</v>
      </c>
      <c r="G16" s="38">
        <f ca="1">IF(PaymentSchedule3[[#This Row],[Payment Number]]&lt;&gt;"",IF(PaymentSchedule3[[#This Row],[Scheduled Payment]]+#REF!&lt;=#REF!,PaymentSchedule3[[#This Row],[Scheduled Payment]]+#REF!,#REF!),"")</f>
        <v>472.79798311475736</v>
      </c>
      <c r="H16" s="38">
        <f ca="1">IF(PaymentSchedule3[[#This Row],[Payment Number]]&lt;&gt;"",#REF!-PaymentSchedule3[[#This Row],[Interest]],"")</f>
        <v>372.79798311475736</v>
      </c>
      <c r="I16" s="38">
        <f ca="1">IF(PaymentSchedule3[[#This Row],[Payment Number]]&lt;&gt;"",#REF!*(InterestRate/PaymentsPerYear),"")</f>
        <v>100</v>
      </c>
      <c r="J16" s="38">
        <f ca="1">IF(PaymentSchedule3[[#This Row],[Payment Number]]&lt;&gt;"",IF(PaymentSchedule3[[#This Row],[Scheduled Payment]]+#REF!&lt;=#REF!,#REF!-PaymentSchedule3[[#This Row],[Principal]],0),"")</f>
        <v>4627.202016885242</v>
      </c>
      <c r="K16" s="38">
        <f ca="1">IF(PaymentSchedule3[[#This Row],[Payment Number]]&lt;&gt;"",SUM(INDEX([Interest],1,1):PaymentSchedule3[[#This Row],[Interest]]),"")</f>
        <v>100</v>
      </c>
      <c r="L16" s="17"/>
      <c r="M16" s="16"/>
      <c r="N16" s="16"/>
      <c r="O16" s="16"/>
    </row>
    <row r="17" spans="1:15" ht="24" customHeight="1">
      <c r="A17" s="17"/>
      <c r="B17" s="20">
        <f ca="1">IF(LoanIsGood,IF(ROW()-ROW(PaymentSchedule3[[#Headers],[Payment Number]])&gt;ScheduledNumberOfPayments,"",ROW()-ROW(PaymentSchedule3[[#Headers],[Payment Number]])),"")</f>
        <v>2</v>
      </c>
      <c r="C17" s="7">
        <f ca="1">IF(PaymentSchedule3[[#This Row],[Payment Number]]&lt;&gt;"",EOMONTH(LoanStartDate,ROW(PaymentSchedule3[[#This Row],[Payment Number]])-ROW(PaymentSchedule3[[#Headers],[Payment Number]])-2)+DAY(LoanStartDate),"")</f>
        <v>44778</v>
      </c>
      <c r="D17" s="38">
        <f ca="1">IF(PaymentSchedule3[[#This Row],[Payment Number]]&lt;&gt;"",IF(ROW()-ROW(#REF!)=1,LoanAmount,INDEX([Ending
Balance],ROW()-ROW(#REF!)-1)),"")</f>
        <v>4627.202016885242</v>
      </c>
      <c r="E17" s="21">
        <f ca="1">IF(PaymentSchedule3[[#This Row],[Payment Number]]&lt;&gt;"",ScheduledPayment,"")</f>
        <v>472.79798311475736</v>
      </c>
      <c r="F17" s="38">
        <f ca="1">IF(PaymentSchedule3[[#This Row],[Payment Number]]&lt;&gt;"",IF(PaymentSchedule3[[#This Row],[Scheduled Payment]]+ExtraPayments&lt;#REF!,ExtraPayments,IF(#REF!-PaymentSchedule3[[#This Row],[Scheduled Payment]]&gt;0,#REF!-PaymentSchedule3[[#This Row],[Scheduled Payment]],0)),"")</f>
        <v>0</v>
      </c>
      <c r="G17" s="38">
        <f ca="1">IF(PaymentSchedule3[[#This Row],[Payment Number]]&lt;&gt;"",IF(PaymentSchedule3[[#This Row],[Scheduled Payment]]+#REF!&lt;=#REF!,PaymentSchedule3[[#This Row],[Scheduled Payment]]+#REF!,#REF!),"")</f>
        <v>472.79798311475736</v>
      </c>
      <c r="H17" s="38">
        <f ca="1">IF(PaymentSchedule3[[#This Row],[Payment Number]]&lt;&gt;"",#REF!-PaymentSchedule3[[#This Row],[Interest]],"")</f>
        <v>380.25394277705254</v>
      </c>
      <c r="I17" s="38">
        <f ca="1">IF(PaymentSchedule3[[#This Row],[Payment Number]]&lt;&gt;"",#REF!*(InterestRate/PaymentsPerYear),"")</f>
        <v>92.54404033770484</v>
      </c>
      <c r="J17" s="38">
        <f ca="1">IF(PaymentSchedule3[[#This Row],[Payment Number]]&lt;&gt;"",IF(PaymentSchedule3[[#This Row],[Scheduled Payment]]+#REF!&lt;=#REF!,#REF!-PaymentSchedule3[[#This Row],[Principal]],0),"")</f>
        <v>4246.94807410819</v>
      </c>
      <c r="K17" s="38">
        <f ca="1">IF(PaymentSchedule3[[#This Row],[Payment Number]]&lt;&gt;"",SUM(INDEX([Interest],1,1):PaymentSchedule3[[#This Row],[Interest]]),"")</f>
        <v>192.54404033770484</v>
      </c>
      <c r="L17" s="17"/>
      <c r="M17" s="16"/>
      <c r="N17" s="16"/>
      <c r="O17" s="16"/>
    </row>
    <row r="18" spans="1:15" ht="24" customHeight="1">
      <c r="A18" s="16"/>
      <c r="B18" s="20">
        <f ca="1">IF(LoanIsGood,IF(ROW()-ROW(PaymentSchedule3[[#Headers],[Payment Number]])&gt;ScheduledNumberOfPayments,"",ROW()-ROW(PaymentSchedule3[[#Headers],[Payment Number]])),"")</f>
        <v>3</v>
      </c>
      <c r="C18" s="7">
        <f ca="1">IF(PaymentSchedule3[[#This Row],[Payment Number]]&lt;&gt;"",EOMONTH(LoanStartDate,ROW(PaymentSchedule3[[#This Row],[Payment Number]])-ROW(PaymentSchedule3[[#Headers],[Payment Number]])-2)+DAY(LoanStartDate),"")</f>
        <v>44809</v>
      </c>
      <c r="D18" s="38">
        <f ca="1">IF(PaymentSchedule3[[#This Row],[Payment Number]]&lt;&gt;"",IF(ROW()-ROW(#REF!)=1,LoanAmount,INDEX([Ending
Balance],ROW()-ROW(#REF!)-1)),"")</f>
        <v>4246.94807410819</v>
      </c>
      <c r="E18" s="21">
        <f ca="1">IF(PaymentSchedule3[[#This Row],[Payment Number]]&lt;&gt;"",ScheduledPayment,"")</f>
        <v>472.79798311475736</v>
      </c>
      <c r="F18" s="38">
        <f ca="1">IF(PaymentSchedule3[[#This Row],[Payment Number]]&lt;&gt;"",IF(PaymentSchedule3[[#This Row],[Scheduled Payment]]+ExtraPayments&lt;#REF!,ExtraPayments,IF(#REF!-PaymentSchedule3[[#This Row],[Scheduled Payment]]&gt;0,#REF!-PaymentSchedule3[[#This Row],[Scheduled Payment]],0)),"")</f>
        <v>0</v>
      </c>
      <c r="G18" s="38">
        <f ca="1">IF(PaymentSchedule3[[#This Row],[Payment Number]]&lt;&gt;"",IF(PaymentSchedule3[[#This Row],[Scheduled Payment]]+#REF!&lt;=#REF!,PaymentSchedule3[[#This Row],[Scheduled Payment]]+#REF!,#REF!),"")</f>
        <v>472.79798311475736</v>
      </c>
      <c r="H18" s="38">
        <f ca="1">IF(PaymentSchedule3[[#This Row],[Payment Number]]&lt;&gt;"",#REF!-PaymentSchedule3[[#This Row],[Interest]],"")</f>
        <v>387.85902163259357</v>
      </c>
      <c r="I18" s="38">
        <f ca="1">IF(PaymentSchedule3[[#This Row],[Payment Number]]&lt;&gt;"",#REF!*(InterestRate/PaymentsPerYear),"")</f>
        <v>84.93896148216379</v>
      </c>
      <c r="J18" s="38">
        <f ca="1">IF(PaymentSchedule3[[#This Row],[Payment Number]]&lt;&gt;"",IF(PaymentSchedule3[[#This Row],[Scheduled Payment]]+#REF!&lt;=#REF!,#REF!-PaymentSchedule3[[#This Row],[Principal]],0),"")</f>
        <v>3859.089052475596</v>
      </c>
      <c r="K18" s="38">
        <f ca="1">IF(PaymentSchedule3[[#This Row],[Payment Number]]&lt;&gt;"",SUM(INDEX([Interest],1,1):PaymentSchedule3[[#This Row],[Interest]]),"")</f>
        <v>277.4830018198686</v>
      </c>
      <c r="L18" s="17"/>
      <c r="M18" s="16"/>
      <c r="N18" s="16"/>
      <c r="O18" s="16"/>
    </row>
    <row r="19" spans="1:15" ht="24" customHeight="1">
      <c r="A19" s="16"/>
      <c r="B19" s="20">
        <f ca="1">IF(LoanIsGood,IF(ROW()-ROW(PaymentSchedule3[[#Headers],[Payment Number]])&gt;ScheduledNumberOfPayments,"",ROW()-ROW(PaymentSchedule3[[#Headers],[Payment Number]])),"")</f>
        <v>4</v>
      </c>
      <c r="C19" s="7">
        <f ca="1">IF(PaymentSchedule3[[#This Row],[Payment Number]]&lt;&gt;"",EOMONTH(LoanStartDate,ROW(PaymentSchedule3[[#This Row],[Payment Number]])-ROW(PaymentSchedule3[[#Headers],[Payment Number]])-2)+DAY(LoanStartDate),"")</f>
        <v>44839</v>
      </c>
      <c r="D19" s="38">
        <f ca="1">IF(PaymentSchedule3[[#This Row],[Payment Number]]&lt;&gt;"",IF(ROW()-ROW(#REF!)=1,LoanAmount,INDEX([Ending
Balance],ROW()-ROW(#REF!)-1)),"")</f>
        <v>3859.089052475596</v>
      </c>
      <c r="E19" s="21">
        <f ca="1">IF(PaymentSchedule3[[#This Row],[Payment Number]]&lt;&gt;"",ScheduledPayment,"")</f>
        <v>472.79798311475736</v>
      </c>
      <c r="F19" s="38">
        <f ca="1">IF(PaymentSchedule3[[#This Row],[Payment Number]]&lt;&gt;"",IF(PaymentSchedule3[[#This Row],[Scheduled Payment]]+ExtraPayments&lt;#REF!,ExtraPayments,IF(#REF!-PaymentSchedule3[[#This Row],[Scheduled Payment]]&gt;0,#REF!-PaymentSchedule3[[#This Row],[Scheduled Payment]],0)),"")</f>
        <v>0</v>
      </c>
      <c r="G19" s="38">
        <f ca="1">IF(PaymentSchedule3[[#This Row],[Payment Number]]&lt;&gt;"",IF(PaymentSchedule3[[#This Row],[Scheduled Payment]]+#REF!&lt;=#REF!,PaymentSchedule3[[#This Row],[Scheduled Payment]]+#REF!,#REF!),"")</f>
        <v>472.79798311475736</v>
      </c>
      <c r="H19" s="38">
        <f ca="1">IF(PaymentSchedule3[[#This Row],[Payment Number]]&lt;&gt;"",#REF!-PaymentSchedule3[[#This Row],[Interest]],"")</f>
        <v>395.61620206524543</v>
      </c>
      <c r="I19" s="38">
        <f ca="1">IF(PaymentSchedule3[[#This Row],[Payment Number]]&lt;&gt;"",#REF!*(InterestRate/PaymentsPerYear),"")</f>
        <v>77.18178104951193</v>
      </c>
      <c r="J19" s="38">
        <f ca="1">IF(PaymentSchedule3[[#This Row],[Payment Number]]&lt;&gt;"",IF(PaymentSchedule3[[#This Row],[Scheduled Payment]]+#REF!&lt;=#REF!,#REF!-PaymentSchedule3[[#This Row],[Principal]],0),"")</f>
        <v>3463.4728504103505</v>
      </c>
      <c r="K19" s="38">
        <f ca="1">IF(PaymentSchedule3[[#This Row],[Payment Number]]&lt;&gt;"",SUM(INDEX([Interest],1,1):PaymentSchedule3[[#This Row],[Interest]]),"")</f>
        <v>354.66478286938053</v>
      </c>
      <c r="L19" s="16"/>
      <c r="M19" s="16"/>
      <c r="N19" s="16"/>
      <c r="O19" s="16"/>
    </row>
    <row r="20" spans="1:15" ht="24" customHeight="1">
      <c r="A20" s="16"/>
      <c r="B20" s="20">
        <f ca="1">IF(LoanIsGood,IF(ROW()-ROW(PaymentSchedule3[[#Headers],[Payment Number]])&gt;ScheduledNumberOfPayments,"",ROW()-ROW(PaymentSchedule3[[#Headers],[Payment Number]])),"")</f>
        <v>5</v>
      </c>
      <c r="C20" s="7">
        <f ca="1">IF(PaymentSchedule3[[#This Row],[Payment Number]]&lt;&gt;"",EOMONTH(LoanStartDate,ROW(PaymentSchedule3[[#This Row],[Payment Number]])-ROW(PaymentSchedule3[[#Headers],[Payment Number]])-2)+DAY(LoanStartDate),"")</f>
        <v>44870</v>
      </c>
      <c r="D20" s="38">
        <f ca="1">IF(PaymentSchedule3[[#This Row],[Payment Number]]&lt;&gt;"",IF(ROW()-ROW(#REF!)=1,LoanAmount,INDEX([Ending
Balance],ROW()-ROW(#REF!)-1)),"")</f>
        <v>3463.4728504103505</v>
      </c>
      <c r="E20" s="21">
        <f ca="1">IF(PaymentSchedule3[[#This Row],[Payment Number]]&lt;&gt;"",ScheduledPayment,"")</f>
        <v>472.79798311475736</v>
      </c>
      <c r="F20" s="38">
        <f ca="1">IF(PaymentSchedule3[[#This Row],[Payment Number]]&lt;&gt;"",IF(PaymentSchedule3[[#This Row],[Scheduled Payment]]+ExtraPayments&lt;#REF!,ExtraPayments,IF(#REF!-PaymentSchedule3[[#This Row],[Scheduled Payment]]&gt;0,#REF!-PaymentSchedule3[[#This Row],[Scheduled Payment]],0)),"")</f>
        <v>0</v>
      </c>
      <c r="G20" s="38">
        <f ca="1">IF(PaymentSchedule3[[#This Row],[Payment Number]]&lt;&gt;"",IF(PaymentSchedule3[[#This Row],[Scheduled Payment]]+#REF!&lt;=#REF!,PaymentSchedule3[[#This Row],[Scheduled Payment]]+#REF!,#REF!),"")</f>
        <v>472.79798311475736</v>
      </c>
      <c r="H20" s="38">
        <f ca="1">IF(PaymentSchedule3[[#This Row],[Payment Number]]&lt;&gt;"",#REF!-PaymentSchedule3[[#This Row],[Interest]],"")</f>
        <v>403.5285261065503</v>
      </c>
      <c r="I20" s="38">
        <f ca="1">IF(PaymentSchedule3[[#This Row],[Payment Number]]&lt;&gt;"",#REF!*(InterestRate/PaymentsPerYear),"")</f>
        <v>69.26945700820701</v>
      </c>
      <c r="J20" s="38">
        <f ca="1">IF(PaymentSchedule3[[#This Row],[Payment Number]]&lt;&gt;"",IF(PaymentSchedule3[[#This Row],[Scheduled Payment]]+#REF!&lt;=#REF!,#REF!-PaymentSchedule3[[#This Row],[Principal]],0),"")</f>
        <v>3059.9443243038004</v>
      </c>
      <c r="K20" s="38">
        <f ca="1">IF(PaymentSchedule3[[#This Row],[Payment Number]]&lt;&gt;"",SUM(INDEX([Interest],1,1):PaymentSchedule3[[#This Row],[Interest]]),"")</f>
        <v>423.9342398775875</v>
      </c>
      <c r="L20" s="16"/>
      <c r="M20" s="16"/>
      <c r="N20" s="16"/>
      <c r="O20" s="16"/>
    </row>
    <row r="21" spans="1:15" ht="24" customHeight="1">
      <c r="A21" s="16"/>
      <c r="B21" s="20">
        <f ca="1">IF(LoanIsGood,IF(ROW()-ROW(PaymentSchedule3[[#Headers],[Payment Number]])&gt;ScheduledNumberOfPayments,"",ROW()-ROW(PaymentSchedule3[[#Headers],[Payment Number]])),"")</f>
        <v>6</v>
      </c>
      <c r="C21" s="7">
        <f ca="1">IF(PaymentSchedule3[[#This Row],[Payment Number]]&lt;&gt;"",EOMONTH(LoanStartDate,ROW(PaymentSchedule3[[#This Row],[Payment Number]])-ROW(PaymentSchedule3[[#Headers],[Payment Number]])-2)+DAY(LoanStartDate),"")</f>
        <v>44900</v>
      </c>
      <c r="D21" s="38">
        <f ca="1">IF(PaymentSchedule3[[#This Row],[Payment Number]]&lt;&gt;"",IF(ROW()-ROW(#REF!)=1,LoanAmount,INDEX([Ending
Balance],ROW()-ROW(#REF!)-1)),"")</f>
        <v>3059.9443243038004</v>
      </c>
      <c r="E21" s="21">
        <f ca="1">IF(PaymentSchedule3[[#This Row],[Payment Number]]&lt;&gt;"",ScheduledPayment,"")</f>
        <v>472.79798311475736</v>
      </c>
      <c r="F21" s="38">
        <f ca="1">IF(PaymentSchedule3[[#This Row],[Payment Number]]&lt;&gt;"",IF(PaymentSchedule3[[#This Row],[Scheduled Payment]]+ExtraPayments&lt;#REF!,ExtraPayments,IF(#REF!-PaymentSchedule3[[#This Row],[Scheduled Payment]]&gt;0,#REF!-PaymentSchedule3[[#This Row],[Scheduled Payment]],0)),"")</f>
        <v>0</v>
      </c>
      <c r="G21" s="38">
        <f ca="1">IF(PaymentSchedule3[[#This Row],[Payment Number]]&lt;&gt;"",IF(PaymentSchedule3[[#This Row],[Scheduled Payment]]+#REF!&lt;=#REF!,PaymentSchedule3[[#This Row],[Scheduled Payment]]+#REF!,#REF!),"")</f>
        <v>472.79798311475736</v>
      </c>
      <c r="H21" s="38">
        <f ca="1">IF(PaymentSchedule3[[#This Row],[Payment Number]]&lt;&gt;"",#REF!-PaymentSchedule3[[#This Row],[Interest]],"")</f>
        <v>411.59909662868137</v>
      </c>
      <c r="I21" s="38">
        <f ca="1">IF(PaymentSchedule3[[#This Row],[Payment Number]]&lt;&gt;"",#REF!*(InterestRate/PaymentsPerYear),"")</f>
        <v>61.198886486076006</v>
      </c>
      <c r="J21" s="38">
        <f ca="1">IF(PaymentSchedule3[[#This Row],[Payment Number]]&lt;&gt;"",IF(PaymentSchedule3[[#This Row],[Scheduled Payment]]+#REF!&lt;=#REF!,#REF!-PaymentSchedule3[[#This Row],[Principal]],0),"")</f>
        <v>2648.345227675119</v>
      </c>
      <c r="K21" s="38">
        <f ca="1">IF(PaymentSchedule3[[#This Row],[Payment Number]]&lt;&gt;"",SUM(INDEX([Interest],1,1):PaymentSchedule3[[#This Row],[Interest]]),"")</f>
        <v>485.1331263636635</v>
      </c>
      <c r="L21" s="17"/>
      <c r="M21" s="16"/>
      <c r="N21" s="16"/>
      <c r="O21" s="16"/>
    </row>
    <row r="22" spans="1:15" ht="24" customHeight="1">
      <c r="A22" s="16"/>
      <c r="B22" s="20">
        <f ca="1">IF(LoanIsGood,IF(ROW()-ROW(PaymentSchedule3[[#Headers],[Payment Number]])&gt;ScheduledNumberOfPayments,"",ROW()-ROW(PaymentSchedule3[[#Headers],[Payment Number]])),"")</f>
        <v>7</v>
      </c>
      <c r="C22" s="7">
        <f ca="1">IF(PaymentSchedule3[[#This Row],[Payment Number]]&lt;&gt;"",EOMONTH(LoanStartDate,ROW(PaymentSchedule3[[#This Row],[Payment Number]])-ROW(PaymentSchedule3[[#Headers],[Payment Number]])-2)+DAY(LoanStartDate),"")</f>
        <v>44931</v>
      </c>
      <c r="D22" s="38">
        <f ca="1">IF(PaymentSchedule3[[#This Row],[Payment Number]]&lt;&gt;"",IF(ROW()-ROW(#REF!)=1,LoanAmount,INDEX([Ending
Balance],ROW()-ROW(#REF!)-1)),"")</f>
        <v>2648.345227675119</v>
      </c>
      <c r="E22" s="21">
        <f ca="1">IF(PaymentSchedule3[[#This Row],[Payment Number]]&lt;&gt;"",ScheduledPayment,"")</f>
        <v>472.79798311475736</v>
      </c>
      <c r="F22" s="38">
        <f ca="1">IF(PaymentSchedule3[[#This Row],[Payment Number]]&lt;&gt;"",IF(PaymentSchedule3[[#This Row],[Scheduled Payment]]+ExtraPayments&lt;#REF!,ExtraPayments,IF(#REF!-PaymentSchedule3[[#This Row],[Scheduled Payment]]&gt;0,#REF!-PaymentSchedule3[[#This Row],[Scheduled Payment]],0)),"")</f>
        <v>0</v>
      </c>
      <c r="G22" s="38">
        <f ca="1">IF(PaymentSchedule3[[#This Row],[Payment Number]]&lt;&gt;"",IF(PaymentSchedule3[[#This Row],[Scheduled Payment]]+#REF!&lt;=#REF!,PaymentSchedule3[[#This Row],[Scheduled Payment]]+#REF!,#REF!),"")</f>
        <v>472.79798311475736</v>
      </c>
      <c r="H22" s="38">
        <f ca="1">IF(PaymentSchedule3[[#This Row],[Payment Number]]&lt;&gt;"",#REF!-PaymentSchedule3[[#This Row],[Interest]],"")</f>
        <v>419.83107856125497</v>
      </c>
      <c r="I22" s="38">
        <f ca="1">IF(PaymentSchedule3[[#This Row],[Payment Number]]&lt;&gt;"",#REF!*(InterestRate/PaymentsPerYear),"")</f>
        <v>52.96690455350238</v>
      </c>
      <c r="J22" s="38">
        <f ca="1">IF(PaymentSchedule3[[#This Row],[Payment Number]]&lt;&gt;"",IF(PaymentSchedule3[[#This Row],[Scheduled Payment]]+#REF!&lt;=#REF!,#REF!-PaymentSchedule3[[#This Row],[Principal]],0),"")</f>
        <v>2228.5141491138643</v>
      </c>
      <c r="K22" s="38">
        <f ca="1">IF(PaymentSchedule3[[#This Row],[Payment Number]]&lt;&gt;"",SUM(INDEX([Interest],1,1):PaymentSchedule3[[#This Row],[Interest]]),"")</f>
        <v>538.1000309171659</v>
      </c>
      <c r="L22" s="17"/>
      <c r="M22" s="16"/>
      <c r="N22" s="16"/>
      <c r="O22" s="16"/>
    </row>
    <row r="23" spans="1:15" ht="24" customHeight="1">
      <c r="A23" s="16"/>
      <c r="B23" s="20">
        <f ca="1">IF(LoanIsGood,IF(ROW()-ROW(PaymentSchedule3[[#Headers],[Payment Number]])&gt;ScheduledNumberOfPayments,"",ROW()-ROW(PaymentSchedule3[[#Headers],[Payment Number]])),"")</f>
        <v>8</v>
      </c>
      <c r="C23" s="7">
        <f ca="1">IF(PaymentSchedule3[[#This Row],[Payment Number]]&lt;&gt;"",EOMONTH(LoanStartDate,ROW(PaymentSchedule3[[#This Row],[Payment Number]])-ROW(PaymentSchedule3[[#Headers],[Payment Number]])-2)+DAY(LoanStartDate),"")</f>
        <v>44962</v>
      </c>
      <c r="D23" s="38">
        <f ca="1">IF(PaymentSchedule3[[#This Row],[Payment Number]]&lt;&gt;"",IF(ROW()-ROW(#REF!)=1,LoanAmount,INDEX([Ending
Balance],ROW()-ROW(#REF!)-1)),"")</f>
        <v>2228.5141491138643</v>
      </c>
      <c r="E23" s="21">
        <f ca="1">IF(PaymentSchedule3[[#This Row],[Payment Number]]&lt;&gt;"",ScheduledPayment,"")</f>
        <v>472.79798311475736</v>
      </c>
      <c r="F23" s="38">
        <f ca="1">IF(PaymentSchedule3[[#This Row],[Payment Number]]&lt;&gt;"",IF(PaymentSchedule3[[#This Row],[Scheduled Payment]]+ExtraPayments&lt;#REF!,ExtraPayments,IF(#REF!-PaymentSchedule3[[#This Row],[Scheduled Payment]]&gt;0,#REF!-PaymentSchedule3[[#This Row],[Scheduled Payment]],0)),"")</f>
        <v>0</v>
      </c>
      <c r="G23" s="38">
        <f ca="1">IF(PaymentSchedule3[[#This Row],[Payment Number]]&lt;&gt;"",IF(PaymentSchedule3[[#This Row],[Scheduled Payment]]+#REF!&lt;=#REF!,PaymentSchedule3[[#This Row],[Scheduled Payment]]+#REF!,#REF!),"")</f>
        <v>472.79798311475736</v>
      </c>
      <c r="H23" s="38">
        <f ca="1">IF(PaymentSchedule3[[#This Row],[Payment Number]]&lt;&gt;"",#REF!-PaymentSchedule3[[#This Row],[Interest]],"")</f>
        <v>428.2277001324801</v>
      </c>
      <c r="I23" s="38">
        <f ca="1">IF(PaymentSchedule3[[#This Row],[Payment Number]]&lt;&gt;"",#REF!*(InterestRate/PaymentsPerYear),"")</f>
        <v>44.570282982277284</v>
      </c>
      <c r="J23" s="38">
        <f ca="1">IF(PaymentSchedule3[[#This Row],[Payment Number]]&lt;&gt;"",IF(PaymentSchedule3[[#This Row],[Scheduled Payment]]+#REF!&lt;=#REF!,#REF!-PaymentSchedule3[[#This Row],[Principal]],0),"")</f>
        <v>1800.2864489813842</v>
      </c>
      <c r="K23" s="38">
        <f ca="1">IF(PaymentSchedule3[[#This Row],[Payment Number]]&lt;&gt;"",SUM(INDEX([Interest],1,1):PaymentSchedule3[[#This Row],[Interest]]),"")</f>
        <v>582.6703138994432</v>
      </c>
      <c r="L23" s="17"/>
      <c r="M23" s="16"/>
      <c r="N23" s="16"/>
      <c r="O23" s="16"/>
    </row>
    <row r="24" spans="1:15" ht="24" customHeight="1">
      <c r="A24" s="16"/>
      <c r="B24" s="20">
        <f ca="1">IF(LoanIsGood,IF(ROW()-ROW(PaymentSchedule3[[#Headers],[Payment Number]])&gt;ScheduledNumberOfPayments,"",ROW()-ROW(PaymentSchedule3[[#Headers],[Payment Number]])),"")</f>
        <v>9</v>
      </c>
      <c r="C24" s="7">
        <f ca="1">IF(PaymentSchedule3[[#This Row],[Payment Number]]&lt;&gt;"",EOMONTH(LoanStartDate,ROW(PaymentSchedule3[[#This Row],[Payment Number]])-ROW(PaymentSchedule3[[#Headers],[Payment Number]])-2)+DAY(LoanStartDate),"")</f>
        <v>44990</v>
      </c>
      <c r="D24" s="38">
        <f ca="1">IF(PaymentSchedule3[[#This Row],[Payment Number]]&lt;&gt;"",IF(ROW()-ROW(#REF!)=1,LoanAmount,INDEX([Ending
Balance],ROW()-ROW(#REF!)-1)),"")</f>
        <v>1800.2864489813842</v>
      </c>
      <c r="E24" s="21">
        <f ca="1">IF(PaymentSchedule3[[#This Row],[Payment Number]]&lt;&gt;"",ScheduledPayment,"")</f>
        <v>472.79798311475736</v>
      </c>
      <c r="F24" s="38">
        <f ca="1">IF(PaymentSchedule3[[#This Row],[Payment Number]]&lt;&gt;"",IF(PaymentSchedule3[[#This Row],[Scheduled Payment]]+ExtraPayments&lt;#REF!,ExtraPayments,IF(#REF!-PaymentSchedule3[[#This Row],[Scheduled Payment]]&gt;0,#REF!-PaymentSchedule3[[#This Row],[Scheduled Payment]],0)),"")</f>
        <v>0</v>
      </c>
      <c r="G24" s="38">
        <f ca="1">IF(PaymentSchedule3[[#This Row],[Payment Number]]&lt;&gt;"",IF(PaymentSchedule3[[#This Row],[Scheduled Payment]]+#REF!&lt;=#REF!,PaymentSchedule3[[#This Row],[Scheduled Payment]]+#REF!,#REF!),"")</f>
        <v>472.79798311475736</v>
      </c>
      <c r="H24" s="38">
        <f ca="1">IF(PaymentSchedule3[[#This Row],[Payment Number]]&lt;&gt;"",#REF!-PaymentSchedule3[[#This Row],[Interest]],"")</f>
        <v>436.79225413512967</v>
      </c>
      <c r="I24" s="38">
        <f ca="1">IF(PaymentSchedule3[[#This Row],[Payment Number]]&lt;&gt;"",#REF!*(InterestRate/PaymentsPerYear),"")</f>
        <v>36.00572897962768</v>
      </c>
      <c r="J24" s="38">
        <f ca="1">IF(PaymentSchedule3[[#This Row],[Payment Number]]&lt;&gt;"",IF(PaymentSchedule3[[#This Row],[Scheduled Payment]]+#REF!&lt;=#REF!,#REF!-PaymentSchedule3[[#This Row],[Principal]],0),"")</f>
        <v>1363.4941948462545</v>
      </c>
      <c r="K24" s="38">
        <f ca="1">IF(PaymentSchedule3[[#This Row],[Payment Number]]&lt;&gt;"",SUM(INDEX([Interest],1,1):PaymentSchedule3[[#This Row],[Interest]]),"")</f>
        <v>618.6760428790708</v>
      </c>
      <c r="L24" s="16"/>
      <c r="M24" s="16"/>
      <c r="N24" s="16"/>
      <c r="O24" s="16"/>
    </row>
    <row r="25" spans="1:15" ht="24" customHeight="1">
      <c r="A25" s="17"/>
      <c r="B25" s="20">
        <f ca="1">IF(LoanIsGood,IF(ROW()-ROW(PaymentSchedule3[[#Headers],[Payment Number]])&gt;ScheduledNumberOfPayments,"",ROW()-ROW(PaymentSchedule3[[#Headers],[Payment Number]])),"")</f>
        <v>10</v>
      </c>
      <c r="C25" s="7">
        <f ca="1">IF(PaymentSchedule3[[#This Row],[Payment Number]]&lt;&gt;"",EOMONTH(LoanStartDate,ROW(PaymentSchedule3[[#This Row],[Payment Number]])-ROW(PaymentSchedule3[[#Headers],[Payment Number]])-2)+DAY(LoanStartDate),"")</f>
        <v>45021</v>
      </c>
      <c r="D25" s="38">
        <f ca="1">IF(PaymentSchedule3[[#This Row],[Payment Number]]&lt;&gt;"",IF(ROW()-ROW(#REF!)=1,LoanAmount,INDEX([Ending
Balance],ROW()-ROW(#REF!)-1)),"")</f>
        <v>1363.4941948462545</v>
      </c>
      <c r="E25" s="21">
        <f ca="1">IF(PaymentSchedule3[[#This Row],[Payment Number]]&lt;&gt;"",ScheduledPayment,"")</f>
        <v>472.79798311475736</v>
      </c>
      <c r="F25" s="38">
        <f ca="1">IF(PaymentSchedule3[[#This Row],[Payment Number]]&lt;&gt;"",IF(PaymentSchedule3[[#This Row],[Scheduled Payment]]+ExtraPayments&lt;#REF!,ExtraPayments,IF(#REF!-PaymentSchedule3[[#This Row],[Scheduled Payment]]&gt;0,#REF!-PaymentSchedule3[[#This Row],[Scheduled Payment]],0)),"")</f>
        <v>0</v>
      </c>
      <c r="G25" s="38">
        <f ca="1">IF(PaymentSchedule3[[#This Row],[Payment Number]]&lt;&gt;"",IF(PaymentSchedule3[[#This Row],[Scheduled Payment]]+#REF!&lt;=#REF!,PaymentSchedule3[[#This Row],[Scheduled Payment]]+#REF!,#REF!),"")</f>
        <v>472.79798311475736</v>
      </c>
      <c r="H25" s="38">
        <f ca="1">IF(PaymentSchedule3[[#This Row],[Payment Number]]&lt;&gt;"",#REF!-PaymentSchedule3[[#This Row],[Interest]],"")</f>
        <v>445.5280992178323</v>
      </c>
      <c r="I25" s="38">
        <f ca="1">IF(PaymentSchedule3[[#This Row],[Payment Number]]&lt;&gt;"",#REF!*(InterestRate/PaymentsPerYear),"")</f>
        <v>27.26988389692509</v>
      </c>
      <c r="J25" s="38">
        <f ca="1">IF(PaymentSchedule3[[#This Row],[Payment Number]]&lt;&gt;"",IF(PaymentSchedule3[[#This Row],[Scheduled Payment]]+#REF!&lt;=#REF!,#REF!-PaymentSchedule3[[#This Row],[Principal]],0),"")</f>
        <v>917.9660956284222</v>
      </c>
      <c r="K25" s="38">
        <f ca="1">IF(PaymentSchedule3[[#This Row],[Payment Number]]&lt;&gt;"",SUM(INDEX([Interest],1,1):PaymentSchedule3[[#This Row],[Interest]]),"")</f>
        <v>645.9459267759959</v>
      </c>
      <c r="L25" s="17"/>
      <c r="M25" s="16"/>
      <c r="N25" s="16"/>
      <c r="O25" s="16"/>
    </row>
    <row r="26" spans="2:11" ht="15.75">
      <c r="B26" s="35">
        <f ca="1">IF(LoanIsGood,IF(ROW()-ROW(PaymentSchedule3[[#Headers],[Payment Number]])&gt;ScheduledNumberOfPayments,"",ROW()-ROW(PaymentSchedule3[[#Headers],[Payment Number]])),"")</f>
        <v>11</v>
      </c>
      <c r="C26" s="36">
        <f ca="1">IF(PaymentSchedule3[[#This Row],[Payment Number]]&lt;&gt;"",EOMONTH(LoanStartDate,ROW(PaymentSchedule3[[#This Row],[Payment Number]])-ROW(PaymentSchedule3[[#Headers],[Payment Number]])-2)+DAY(LoanStartDate),"")</f>
        <v>45051</v>
      </c>
      <c r="D26" s="39">
        <f ca="1">IF(PaymentSchedule3[[#This Row],[Payment Number]]&lt;&gt;"",IF(ROW()-ROW(#REF!)=1,LoanAmount,INDEX([Ending
Balance],ROW()-ROW(#REF!)-1)),"")</f>
        <v>917.9660956284222</v>
      </c>
      <c r="E26" s="37">
        <f ca="1">IF(PaymentSchedule3[[#This Row],[Payment Number]]&lt;&gt;"",ScheduledPayment,"")</f>
        <v>472.79798311475736</v>
      </c>
      <c r="F26" s="39">
        <f ca="1">IF(PaymentSchedule3[[#This Row],[Payment Number]]&lt;&gt;"",IF(PaymentSchedule3[[#This Row],[Scheduled Payment]]+ExtraPayments&lt;#REF!,ExtraPayments,IF(#REF!-PaymentSchedule3[[#This Row],[Scheduled Payment]]&gt;0,#REF!-PaymentSchedule3[[#This Row],[Scheduled Payment]],0)),"")</f>
        <v>0</v>
      </c>
      <c r="G26" s="39">
        <f ca="1">IF(PaymentSchedule3[[#This Row],[Payment Number]]&lt;&gt;"",IF(PaymentSchedule3[[#This Row],[Scheduled Payment]]+#REF!&lt;=#REF!,PaymentSchedule3[[#This Row],[Scheduled Payment]]+#REF!,#REF!),"")</f>
        <v>472.79798311475736</v>
      </c>
      <c r="H26" s="39">
        <f ca="1">IF(PaymentSchedule3[[#This Row],[Payment Number]]&lt;&gt;"",#REF!-PaymentSchedule3[[#This Row],[Interest]],"")</f>
        <v>454.43866120218894</v>
      </c>
      <c r="I26" s="39">
        <f ca="1">IF(PaymentSchedule3[[#This Row],[Payment Number]]&lt;&gt;"",#REF!*(InterestRate/PaymentsPerYear),"")</f>
        <v>18.359321912568443</v>
      </c>
      <c r="J26" s="39">
        <f ca="1">IF(PaymentSchedule3[[#This Row],[Payment Number]]&lt;&gt;"",IF(PaymentSchedule3[[#This Row],[Scheduled Payment]]+#REF!&lt;=#REF!,#REF!-PaymentSchedule3[[#This Row],[Principal]],0),"")</f>
        <v>463.52743442623324</v>
      </c>
      <c r="K26" s="39">
        <f ca="1">IF(PaymentSchedule3[[#This Row],[Payment Number]]&lt;&gt;"",SUM(INDEX([Interest],1,1):PaymentSchedule3[[#This Row],[Interest]]),"")</f>
        <v>664.3052486885643</v>
      </c>
    </row>
    <row r="27" spans="2:11" ht="15.75">
      <c r="B27" s="35">
        <f ca="1">IF(LoanIsGood,IF(ROW()-ROW(PaymentSchedule3[[#Headers],[Payment Number]])&gt;ScheduledNumberOfPayments,"",ROW()-ROW(PaymentSchedule3[[#Headers],[Payment Number]])),"")</f>
        <v>12</v>
      </c>
      <c r="C27" s="36">
        <f ca="1">IF(PaymentSchedule3[[#This Row],[Payment Number]]&lt;&gt;"",EOMONTH(LoanStartDate,ROW(PaymentSchedule3[[#This Row],[Payment Number]])-ROW(PaymentSchedule3[[#Headers],[Payment Number]])-2)+DAY(LoanStartDate),"")</f>
        <v>45082</v>
      </c>
      <c r="D27" s="39">
        <f ca="1">IF(PaymentSchedule3[[#This Row],[Payment Number]]&lt;&gt;"",IF(ROW()-ROW(#REF!)=1,LoanAmount,INDEX([Ending
Balance],ROW()-ROW(#REF!)-1)),"")</f>
        <v>463.52743442623324</v>
      </c>
      <c r="E27" s="37">
        <f ca="1">IF(PaymentSchedule3[[#This Row],[Payment Number]]&lt;&gt;"",ScheduledPayment,"")</f>
        <v>472.79798311475736</v>
      </c>
      <c r="F27" s="39">
        <f ca="1">IF(PaymentSchedule3[[#This Row],[Payment Number]]&lt;&gt;"",IF(PaymentSchedule3[[#This Row],[Scheduled Payment]]+ExtraPayments&lt;#REF!,ExtraPayments,IF(#REF!-PaymentSchedule3[[#This Row],[Scheduled Payment]]&gt;0,#REF!-PaymentSchedule3[[#This Row],[Scheduled Payment]],0)),"")</f>
        <v>0</v>
      </c>
      <c r="G27" s="39">
        <f ca="1">IF(PaymentSchedule3[[#This Row],[Payment Number]]&lt;&gt;"",IF(PaymentSchedule3[[#This Row],[Scheduled Payment]]+#REF!&lt;=#REF!,PaymentSchedule3[[#This Row],[Scheduled Payment]]+#REF!,#REF!),"")</f>
        <v>463.52743442623324</v>
      </c>
      <c r="H27" s="39">
        <f ca="1">IF(PaymentSchedule3[[#This Row],[Payment Number]]&lt;&gt;"",#REF!-PaymentSchedule3[[#This Row],[Interest]],"")</f>
        <v>454.25688573770856</v>
      </c>
      <c r="I27" s="39">
        <f ca="1">IF(PaymentSchedule3[[#This Row],[Payment Number]]&lt;&gt;"",#REF!*(InterestRate/PaymentsPerYear),"")</f>
        <v>9.270548688524665</v>
      </c>
      <c r="J27" s="39">
        <f ca="1">IF(PaymentSchedule3[[#This Row],[Payment Number]]&lt;&gt;"",IF(PaymentSchedule3[[#This Row],[Scheduled Payment]]+#REF!&lt;=#REF!,#REF!-PaymentSchedule3[[#This Row],[Principal]],0),"")</f>
        <v>0</v>
      </c>
      <c r="K27" s="39">
        <f ca="1">IF(PaymentSchedule3[[#This Row],[Payment Number]]&lt;&gt;"",SUM(INDEX([Interest],1,1):PaymentSchedule3[[#This Row],[Interest]]),"")</f>
        <v>673.575797377089</v>
      </c>
    </row>
    <row r="28" spans="2:11" ht="15">
      <c r="B28" s="32" t="str">
        <f ca="1">IF(LoanIsGood,IF(ROW()-ROW(PaymentSchedule3[[#Headers],[Payment Number]])&gt;ScheduledNumberOfPayments,"",ROW()-ROW(PaymentSchedule3[[#Headers],[Payment Number]])),"")</f>
        <v/>
      </c>
      <c r="C28" s="33" t="str">
        <f ca="1">IF(PaymentSchedule3[[#This Row],[Payment Number]]&lt;&gt;"",EOMONTH(LoanStartDate,ROW(PaymentSchedule3[[#This Row],[Payment Number]])-ROW(PaymentSchedule3[[#Headers],[Payment Number]])-2)+DAY(LoanStartDate),"")</f>
        <v/>
      </c>
      <c r="D28" s="34" t="str">
        <f ca="1">IF(PaymentSchedule3[[#This Row],[Payment Number]]&lt;&gt;"",IF(ROW()-ROW(#REF!)=1,LoanAmount,INDEX([Ending
Balance],ROW()-ROW(#REF!)-1)),"")</f>
        <v/>
      </c>
      <c r="E28" s="34" t="str">
        <f ca="1">IF(PaymentSchedule3[[#This Row],[Payment Number]]&lt;&gt;"",ScheduledPayment,"")</f>
        <v/>
      </c>
      <c r="F28" s="40" t="str">
        <f ca="1">IF(PaymentSchedule3[[#This Row],[Payment Number]]&lt;&gt;"",IF(PaymentSchedule3[[#This Row],[Scheduled Payment]]+ExtraPayments&lt;#REF!,ExtraPayments,IF(#REF!-PaymentSchedule3[[#This Row],[Scheduled Payment]]&gt;0,#REF!-PaymentSchedule3[[#This Row],[Scheduled Payment]],0)),"")</f>
        <v/>
      </c>
      <c r="G28" s="34" t="str">
        <f ca="1">IF(PaymentSchedule3[[#This Row],[Payment Number]]&lt;&gt;"",IF(PaymentSchedule3[[#This Row],[Scheduled Payment]]+#REF!&lt;=#REF!,PaymentSchedule3[[#This Row],[Scheduled Payment]]+#REF!,#REF!),"")</f>
        <v/>
      </c>
      <c r="H28" s="34" t="str">
        <f ca="1">IF(PaymentSchedule3[[#This Row],[Payment Number]]&lt;&gt;"",#REF!-PaymentSchedule3[[#This Row],[Interest]],"")</f>
        <v/>
      </c>
      <c r="I28" s="34" t="str">
        <f ca="1">IF(PaymentSchedule3[[#This Row],[Payment Number]]&lt;&gt;"",#REF!*(InterestRate/PaymentsPerYear),"")</f>
        <v/>
      </c>
      <c r="J28" s="34" t="str">
        <f ca="1">IF(PaymentSchedule3[[#This Row],[Payment Number]]&lt;&gt;"",IF(PaymentSchedule3[[#This Row],[Scheduled Payment]]+#REF!&lt;=#REF!,#REF!-PaymentSchedule3[[#This Row],[Principal]],0),"")</f>
        <v/>
      </c>
      <c r="K28" s="34" t="str">
        <f ca="1">IF(PaymentSchedule3[[#This Row],[Payment Number]]&lt;&gt;"",SUM(INDEX([Interest],1,1):PaymentSchedule3[[#This Row],[Interest]]),"")</f>
        <v/>
      </c>
    </row>
    <row r="29" spans="2:11" ht="15">
      <c r="B29" s="32" t="str">
        <f ca="1">IF(LoanIsGood,IF(ROW()-ROW(PaymentSchedule3[[#Headers],[Payment Number]])&gt;ScheduledNumberOfPayments,"",ROW()-ROW(PaymentSchedule3[[#Headers],[Payment Number]])),"")</f>
        <v/>
      </c>
      <c r="C29" s="33" t="str">
        <f ca="1">IF(PaymentSchedule3[[#This Row],[Payment Number]]&lt;&gt;"",EOMONTH(LoanStartDate,ROW(PaymentSchedule3[[#This Row],[Payment Number]])-ROW(PaymentSchedule3[[#Headers],[Payment Number]])-2)+DAY(LoanStartDate),"")</f>
        <v/>
      </c>
      <c r="D29" s="34" t="str">
        <f ca="1">IF(PaymentSchedule3[[#This Row],[Payment Number]]&lt;&gt;"",IF(ROW()-ROW(#REF!)=1,LoanAmount,INDEX([Ending
Balance],ROW()-ROW(#REF!)-1)),"")</f>
        <v/>
      </c>
      <c r="E29" s="34" t="str">
        <f ca="1">IF(PaymentSchedule3[[#This Row],[Payment Number]]&lt;&gt;"",ScheduledPayment,"")</f>
        <v/>
      </c>
      <c r="F29" s="34" t="str">
        <f ca="1">IF(PaymentSchedule3[[#This Row],[Payment Number]]&lt;&gt;"",IF(PaymentSchedule3[[#This Row],[Scheduled Payment]]+ExtraPayments&lt;#REF!,ExtraPayments,IF(#REF!-PaymentSchedule3[[#This Row],[Scheduled Payment]]&gt;0,#REF!-PaymentSchedule3[[#This Row],[Scheduled Payment]],0)),"")</f>
        <v/>
      </c>
      <c r="G29" s="34" t="str">
        <f ca="1">IF(PaymentSchedule3[[#This Row],[Payment Number]]&lt;&gt;"",IF(PaymentSchedule3[[#This Row],[Scheduled Payment]]+#REF!&lt;=#REF!,PaymentSchedule3[[#This Row],[Scheduled Payment]]+#REF!,#REF!),"")</f>
        <v/>
      </c>
      <c r="H29" s="34" t="str">
        <f ca="1">IF(PaymentSchedule3[[#This Row],[Payment Number]]&lt;&gt;"",#REF!-PaymentSchedule3[[#This Row],[Interest]],"")</f>
        <v/>
      </c>
      <c r="I29" s="34" t="str">
        <f ca="1">IF(PaymentSchedule3[[#This Row],[Payment Number]]&lt;&gt;"",#REF!*(InterestRate/PaymentsPerYear),"")</f>
        <v/>
      </c>
      <c r="J29" s="34" t="str">
        <f ca="1">IF(PaymentSchedule3[[#This Row],[Payment Number]]&lt;&gt;"",IF(PaymentSchedule3[[#This Row],[Scheduled Payment]]+#REF!&lt;=#REF!,#REF!-PaymentSchedule3[[#This Row],[Principal]],0),"")</f>
        <v/>
      </c>
      <c r="K29" s="34" t="str">
        <f ca="1">IF(PaymentSchedule3[[#This Row],[Payment Number]]&lt;&gt;"",SUM(INDEX([Interest],1,1):PaymentSchedule3[[#This Row],[Interest]]),"")</f>
        <v/>
      </c>
    </row>
    <row r="30" spans="2:11" ht="15">
      <c r="B30" s="32" t="str">
        <f ca="1">IF(LoanIsGood,IF(ROW()-ROW(PaymentSchedule3[[#Headers],[Payment Number]])&gt;ScheduledNumberOfPayments,"",ROW()-ROW(PaymentSchedule3[[#Headers],[Payment Number]])),"")</f>
        <v/>
      </c>
      <c r="C30" s="33" t="str">
        <f ca="1">IF(PaymentSchedule3[[#This Row],[Payment Number]]&lt;&gt;"",EOMONTH(LoanStartDate,ROW(PaymentSchedule3[[#This Row],[Payment Number]])-ROW(PaymentSchedule3[[#Headers],[Payment Number]])-2)+DAY(LoanStartDate),"")</f>
        <v/>
      </c>
      <c r="D30" s="34" t="str">
        <f ca="1">IF(PaymentSchedule3[[#This Row],[Payment Number]]&lt;&gt;"",IF(ROW()-ROW(#REF!)=1,LoanAmount,INDEX([Ending
Balance],ROW()-ROW(#REF!)-1)),"")</f>
        <v/>
      </c>
      <c r="E30" s="34" t="str">
        <f ca="1">IF(PaymentSchedule3[[#This Row],[Payment Number]]&lt;&gt;"",ScheduledPayment,"")</f>
        <v/>
      </c>
      <c r="F30" s="34" t="str">
        <f ca="1">IF(PaymentSchedule3[[#This Row],[Payment Number]]&lt;&gt;"",IF(PaymentSchedule3[[#This Row],[Scheduled Payment]]+ExtraPayments&lt;#REF!,ExtraPayments,IF(#REF!-PaymentSchedule3[[#This Row],[Scheduled Payment]]&gt;0,#REF!-PaymentSchedule3[[#This Row],[Scheduled Payment]],0)),"")</f>
        <v/>
      </c>
      <c r="G30" s="34" t="str">
        <f ca="1">IF(PaymentSchedule3[[#This Row],[Payment Number]]&lt;&gt;"",IF(PaymentSchedule3[[#This Row],[Scheduled Payment]]+#REF!&lt;=#REF!,PaymentSchedule3[[#This Row],[Scheduled Payment]]+#REF!,#REF!),"")</f>
        <v/>
      </c>
      <c r="H30" s="34" t="str">
        <f ca="1">IF(PaymentSchedule3[[#This Row],[Payment Number]]&lt;&gt;"",#REF!-PaymentSchedule3[[#This Row],[Interest]],"")</f>
        <v/>
      </c>
      <c r="I30" s="34" t="str">
        <f ca="1">IF(PaymentSchedule3[[#This Row],[Payment Number]]&lt;&gt;"",#REF!*(InterestRate/PaymentsPerYear),"")</f>
        <v/>
      </c>
      <c r="J30" s="34" t="str">
        <f ca="1">IF(PaymentSchedule3[[#This Row],[Payment Number]]&lt;&gt;"",IF(PaymentSchedule3[[#This Row],[Scheduled Payment]]+#REF!&lt;=#REF!,#REF!-PaymentSchedule3[[#This Row],[Principal]],0),"")</f>
        <v/>
      </c>
      <c r="K30" s="34" t="str">
        <f ca="1">IF(PaymentSchedule3[[#This Row],[Payment Number]]&lt;&gt;"",SUM(INDEX([Interest],1,1):PaymentSchedule3[[#This Row],[Interest]]),"")</f>
        <v/>
      </c>
    </row>
    <row r="31" spans="2:11" ht="15">
      <c r="B31" s="32" t="str">
        <f ca="1">IF(LoanIsGood,IF(ROW()-ROW(PaymentSchedule3[[#Headers],[Payment Number]])&gt;ScheduledNumberOfPayments,"",ROW()-ROW(PaymentSchedule3[[#Headers],[Payment Number]])),"")</f>
        <v/>
      </c>
      <c r="C31" s="33" t="str">
        <f ca="1">IF(PaymentSchedule3[[#This Row],[Payment Number]]&lt;&gt;"",EOMONTH(LoanStartDate,ROW(PaymentSchedule3[[#This Row],[Payment Number]])-ROW(PaymentSchedule3[[#Headers],[Payment Number]])-2)+DAY(LoanStartDate),"")</f>
        <v/>
      </c>
      <c r="D31" s="34" t="str">
        <f ca="1">IF(PaymentSchedule3[[#This Row],[Payment Number]]&lt;&gt;"",IF(ROW()-ROW(#REF!)=1,LoanAmount,INDEX([Ending
Balance],ROW()-ROW(#REF!)-1)),"")</f>
        <v/>
      </c>
      <c r="E31" s="34" t="str">
        <f ca="1">IF(PaymentSchedule3[[#This Row],[Payment Number]]&lt;&gt;"",ScheduledPayment,"")</f>
        <v/>
      </c>
      <c r="F31" s="34" t="str">
        <f ca="1">IF(PaymentSchedule3[[#This Row],[Payment Number]]&lt;&gt;"",IF(PaymentSchedule3[[#This Row],[Scheduled Payment]]+ExtraPayments&lt;#REF!,ExtraPayments,IF(#REF!-PaymentSchedule3[[#This Row],[Scheduled Payment]]&gt;0,#REF!-PaymentSchedule3[[#This Row],[Scheduled Payment]],0)),"")</f>
        <v/>
      </c>
      <c r="G31" s="34" t="str">
        <f ca="1">IF(PaymentSchedule3[[#This Row],[Payment Number]]&lt;&gt;"",IF(PaymentSchedule3[[#This Row],[Scheduled Payment]]+#REF!&lt;=#REF!,PaymentSchedule3[[#This Row],[Scheduled Payment]]+#REF!,#REF!),"")</f>
        <v/>
      </c>
      <c r="H31" s="34" t="str">
        <f ca="1">IF(PaymentSchedule3[[#This Row],[Payment Number]]&lt;&gt;"",#REF!-PaymentSchedule3[[#This Row],[Interest]],"")</f>
        <v/>
      </c>
      <c r="I31" s="34" t="str">
        <f ca="1">IF(PaymentSchedule3[[#This Row],[Payment Number]]&lt;&gt;"",#REF!*(InterestRate/PaymentsPerYear),"")</f>
        <v/>
      </c>
      <c r="J31" s="34" t="str">
        <f ca="1">IF(PaymentSchedule3[[#This Row],[Payment Number]]&lt;&gt;"",IF(PaymentSchedule3[[#This Row],[Scheduled Payment]]+#REF!&lt;=#REF!,#REF!-PaymentSchedule3[[#This Row],[Principal]],0),"")</f>
        <v/>
      </c>
      <c r="K31" s="34" t="str">
        <f ca="1">IF(PaymentSchedule3[[#This Row],[Payment Number]]&lt;&gt;"",SUM(INDEX([Interest],1,1):PaymentSchedule3[[#This Row],[Interest]]),"")</f>
        <v/>
      </c>
    </row>
    <row r="32" spans="2:11" ht="15">
      <c r="B32" s="32" t="str">
        <f ca="1">IF(LoanIsGood,IF(ROW()-ROW(PaymentSchedule3[[#Headers],[Payment Number]])&gt;ScheduledNumberOfPayments,"",ROW()-ROW(PaymentSchedule3[[#Headers],[Payment Number]])),"")</f>
        <v/>
      </c>
      <c r="C32" s="33" t="str">
        <f ca="1">IF(PaymentSchedule3[[#This Row],[Payment Number]]&lt;&gt;"",EOMONTH(LoanStartDate,ROW(PaymentSchedule3[[#This Row],[Payment Number]])-ROW(PaymentSchedule3[[#Headers],[Payment Number]])-2)+DAY(LoanStartDate),"")</f>
        <v/>
      </c>
      <c r="D32" s="34" t="str">
        <f ca="1">IF(PaymentSchedule3[[#This Row],[Payment Number]]&lt;&gt;"",IF(ROW()-ROW(#REF!)=1,LoanAmount,INDEX([Ending
Balance],ROW()-ROW(#REF!)-1)),"")</f>
        <v/>
      </c>
      <c r="E32" s="34" t="str">
        <f ca="1">IF(PaymentSchedule3[[#This Row],[Payment Number]]&lt;&gt;"",ScheduledPayment,"")</f>
        <v/>
      </c>
      <c r="F32" s="34" t="str">
        <f ca="1">IF(PaymentSchedule3[[#This Row],[Payment Number]]&lt;&gt;"",IF(PaymentSchedule3[[#This Row],[Scheduled Payment]]+ExtraPayments&lt;#REF!,ExtraPayments,IF(#REF!-PaymentSchedule3[[#This Row],[Scheduled Payment]]&gt;0,#REF!-PaymentSchedule3[[#This Row],[Scheduled Payment]],0)),"")</f>
        <v/>
      </c>
      <c r="G32" s="34" t="str">
        <f ca="1">IF(PaymentSchedule3[[#This Row],[Payment Number]]&lt;&gt;"",IF(PaymentSchedule3[[#This Row],[Scheduled Payment]]+#REF!&lt;=#REF!,PaymentSchedule3[[#This Row],[Scheduled Payment]]+#REF!,#REF!),"")</f>
        <v/>
      </c>
      <c r="H32" s="34" t="str">
        <f ca="1">IF(PaymentSchedule3[[#This Row],[Payment Number]]&lt;&gt;"",#REF!-PaymentSchedule3[[#This Row],[Interest]],"")</f>
        <v/>
      </c>
      <c r="I32" s="34" t="str">
        <f ca="1">IF(PaymentSchedule3[[#This Row],[Payment Number]]&lt;&gt;"",#REF!*(InterestRate/PaymentsPerYear),"")</f>
        <v/>
      </c>
      <c r="J32" s="34" t="str">
        <f ca="1">IF(PaymentSchedule3[[#This Row],[Payment Number]]&lt;&gt;"",IF(PaymentSchedule3[[#This Row],[Scheduled Payment]]+#REF!&lt;=#REF!,#REF!-PaymentSchedule3[[#This Row],[Principal]],0),"")</f>
        <v/>
      </c>
      <c r="K32" s="34" t="str">
        <f ca="1">IF(PaymentSchedule3[[#This Row],[Payment Number]]&lt;&gt;"",SUM(INDEX([Interest],1,1):PaymentSchedule3[[#This Row],[Interest]]),"")</f>
        <v/>
      </c>
    </row>
    <row r="33" spans="2:11" ht="15">
      <c r="B33" s="32" t="str">
        <f ca="1">IF(LoanIsGood,IF(ROW()-ROW(PaymentSchedule3[[#Headers],[Payment Number]])&gt;ScheduledNumberOfPayments,"",ROW()-ROW(PaymentSchedule3[[#Headers],[Payment Number]])),"")</f>
        <v/>
      </c>
      <c r="C33" s="33" t="str">
        <f ca="1">IF(PaymentSchedule3[[#This Row],[Payment Number]]&lt;&gt;"",EOMONTH(LoanStartDate,ROW(PaymentSchedule3[[#This Row],[Payment Number]])-ROW(PaymentSchedule3[[#Headers],[Payment Number]])-2)+DAY(LoanStartDate),"")</f>
        <v/>
      </c>
      <c r="D33" s="34" t="str">
        <f ca="1">IF(PaymentSchedule3[[#This Row],[Payment Number]]&lt;&gt;"",IF(ROW()-ROW(#REF!)=1,LoanAmount,INDEX([Ending
Balance],ROW()-ROW(#REF!)-1)),"")</f>
        <v/>
      </c>
      <c r="E33" s="34" t="str">
        <f ca="1">IF(PaymentSchedule3[[#This Row],[Payment Number]]&lt;&gt;"",ScheduledPayment,"")</f>
        <v/>
      </c>
      <c r="F33" s="34" t="str">
        <f ca="1">IF(PaymentSchedule3[[#This Row],[Payment Number]]&lt;&gt;"",IF(PaymentSchedule3[[#This Row],[Scheduled Payment]]+ExtraPayments&lt;#REF!,ExtraPayments,IF(#REF!-PaymentSchedule3[[#This Row],[Scheduled Payment]]&gt;0,#REF!-PaymentSchedule3[[#This Row],[Scheduled Payment]],0)),"")</f>
        <v/>
      </c>
      <c r="G33" s="34" t="str">
        <f ca="1">IF(PaymentSchedule3[[#This Row],[Payment Number]]&lt;&gt;"",IF(PaymentSchedule3[[#This Row],[Scheduled Payment]]+#REF!&lt;=#REF!,PaymentSchedule3[[#This Row],[Scheduled Payment]]+#REF!,#REF!),"")</f>
        <v/>
      </c>
      <c r="H33" s="34" t="str">
        <f ca="1">IF(PaymentSchedule3[[#This Row],[Payment Number]]&lt;&gt;"",#REF!-PaymentSchedule3[[#This Row],[Interest]],"")</f>
        <v/>
      </c>
      <c r="I33" s="34" t="str">
        <f ca="1">IF(PaymentSchedule3[[#This Row],[Payment Number]]&lt;&gt;"",#REF!*(InterestRate/PaymentsPerYear),"")</f>
        <v/>
      </c>
      <c r="J33" s="34" t="str">
        <f ca="1">IF(PaymentSchedule3[[#This Row],[Payment Number]]&lt;&gt;"",IF(PaymentSchedule3[[#This Row],[Scheduled Payment]]+#REF!&lt;=#REF!,#REF!-PaymentSchedule3[[#This Row],[Principal]],0),"")</f>
        <v/>
      </c>
      <c r="K33" s="34" t="str">
        <f ca="1">IF(PaymentSchedule3[[#This Row],[Payment Number]]&lt;&gt;"",SUM(INDEX([Interest],1,1):PaymentSchedule3[[#This Row],[Interest]]),"")</f>
        <v/>
      </c>
    </row>
    <row r="34" spans="2:11" ht="15">
      <c r="B34" s="32" t="str">
        <f ca="1">IF(LoanIsGood,IF(ROW()-ROW(PaymentSchedule3[[#Headers],[Payment Number]])&gt;ScheduledNumberOfPayments,"",ROW()-ROW(PaymentSchedule3[[#Headers],[Payment Number]])),"")</f>
        <v/>
      </c>
      <c r="C34" s="33" t="str">
        <f ca="1">IF(PaymentSchedule3[[#This Row],[Payment Number]]&lt;&gt;"",EOMONTH(LoanStartDate,ROW(PaymentSchedule3[[#This Row],[Payment Number]])-ROW(PaymentSchedule3[[#Headers],[Payment Number]])-2)+DAY(LoanStartDate),"")</f>
        <v/>
      </c>
      <c r="D34" s="34" t="str">
        <f ca="1">IF(PaymentSchedule3[[#This Row],[Payment Number]]&lt;&gt;"",IF(ROW()-ROW(#REF!)=1,LoanAmount,INDEX([Ending
Balance],ROW()-ROW(#REF!)-1)),"")</f>
        <v/>
      </c>
      <c r="E34" s="34" t="str">
        <f ca="1">IF(PaymentSchedule3[[#This Row],[Payment Number]]&lt;&gt;"",ScheduledPayment,"")</f>
        <v/>
      </c>
      <c r="F34" s="34" t="str">
        <f ca="1">IF(PaymentSchedule3[[#This Row],[Payment Number]]&lt;&gt;"",IF(PaymentSchedule3[[#This Row],[Scheduled Payment]]+ExtraPayments&lt;#REF!,ExtraPayments,IF(#REF!-PaymentSchedule3[[#This Row],[Scheduled Payment]]&gt;0,#REF!-PaymentSchedule3[[#This Row],[Scheduled Payment]],0)),"")</f>
        <v/>
      </c>
      <c r="G34" s="34" t="str">
        <f ca="1">IF(PaymentSchedule3[[#This Row],[Payment Number]]&lt;&gt;"",IF(PaymentSchedule3[[#This Row],[Scheduled Payment]]+#REF!&lt;=#REF!,PaymentSchedule3[[#This Row],[Scheduled Payment]]+#REF!,#REF!),"")</f>
        <v/>
      </c>
      <c r="H34" s="34" t="str">
        <f ca="1">IF(PaymentSchedule3[[#This Row],[Payment Number]]&lt;&gt;"",#REF!-PaymentSchedule3[[#This Row],[Interest]],"")</f>
        <v/>
      </c>
      <c r="I34" s="34" t="str">
        <f ca="1">IF(PaymentSchedule3[[#This Row],[Payment Number]]&lt;&gt;"",#REF!*(InterestRate/PaymentsPerYear),"")</f>
        <v/>
      </c>
      <c r="J34" s="34" t="str">
        <f ca="1">IF(PaymentSchedule3[[#This Row],[Payment Number]]&lt;&gt;"",IF(PaymentSchedule3[[#This Row],[Scheduled Payment]]+#REF!&lt;=#REF!,#REF!-PaymentSchedule3[[#This Row],[Principal]],0),"")</f>
        <v/>
      </c>
      <c r="K34" s="34" t="str">
        <f ca="1">IF(PaymentSchedule3[[#This Row],[Payment Number]]&lt;&gt;"",SUM(INDEX([Interest],1,1):PaymentSchedule3[[#This Row],[Interest]]),"")</f>
        <v/>
      </c>
    </row>
    <row r="35" spans="2:11" ht="15">
      <c r="B35" s="32" t="str">
        <f ca="1">IF(LoanIsGood,IF(ROW()-ROW(PaymentSchedule3[[#Headers],[Payment Number]])&gt;ScheduledNumberOfPayments,"",ROW()-ROW(PaymentSchedule3[[#Headers],[Payment Number]])),"")</f>
        <v/>
      </c>
      <c r="C35" s="33"/>
      <c r="D35" s="34" t="str">
        <f ca="1">IF(PaymentSchedule3[[#This Row],[Payment Number]]&lt;&gt;"",IF(ROW()-ROW(#REF!)=1,LoanAmount,INDEX([Ending
Balance],ROW()-ROW(#REF!)-1)),"")</f>
        <v/>
      </c>
      <c r="E35" s="34" t="str">
        <f ca="1">IF(PaymentSchedule3[[#This Row],[Payment Number]]&lt;&gt;"",ScheduledPayment,"")</f>
        <v/>
      </c>
      <c r="F35" s="34" t="str">
        <f ca="1">IF(PaymentSchedule3[[#This Row],[Payment Number]]&lt;&gt;"",IF(PaymentSchedule3[[#This Row],[Scheduled Payment]]+ExtraPayments&lt;#REF!,ExtraPayments,IF(#REF!-PaymentSchedule3[[#This Row],[Scheduled Payment]]&gt;0,#REF!-PaymentSchedule3[[#This Row],[Scheduled Payment]],0)),"")</f>
        <v/>
      </c>
      <c r="G35" s="34" t="str">
        <f ca="1">IF(PaymentSchedule3[[#This Row],[Payment Number]]&lt;&gt;"",IF(PaymentSchedule3[[#This Row],[Scheduled Payment]]+#REF!&lt;=#REF!,PaymentSchedule3[[#This Row],[Scheduled Payment]]+#REF!,#REF!),"")</f>
        <v/>
      </c>
      <c r="H35" s="34" t="str">
        <f ca="1">IF(PaymentSchedule3[[#This Row],[Payment Number]]&lt;&gt;"",#REF!-PaymentSchedule3[[#This Row],[Interest]],"")</f>
        <v/>
      </c>
      <c r="I35" s="34" t="str">
        <f ca="1">IF(PaymentSchedule3[[#This Row],[Payment Number]]&lt;&gt;"",#REF!*(InterestRate/PaymentsPerYear),"")</f>
        <v/>
      </c>
      <c r="J35" s="34" t="str">
        <f ca="1">IF(PaymentSchedule3[[#This Row],[Payment Number]]&lt;&gt;"",IF(PaymentSchedule3[[#This Row],[Scheduled Payment]]+#REF!&lt;=#REF!,#REF!-PaymentSchedule3[[#This Row],[Principal]],0),"")</f>
        <v/>
      </c>
      <c r="K35" s="34" t="str">
        <f ca="1">IF(PaymentSchedule3[[#This Row],[Payment Number]]&lt;&gt;"",SUM(INDEX([Interest],1,1):PaymentSchedule3[[#This Row],[Interest]]),"")</f>
        <v/>
      </c>
    </row>
  </sheetData>
  <mergeCells count="21">
    <mergeCell ref="B11:C11"/>
    <mergeCell ref="B13:D13"/>
    <mergeCell ref="G11:H11"/>
    <mergeCell ref="I11:K11"/>
    <mergeCell ref="I12:K12"/>
    <mergeCell ref="G13:H13"/>
    <mergeCell ref="I13:K13"/>
    <mergeCell ref="B9:D9"/>
    <mergeCell ref="G9:H9"/>
    <mergeCell ref="I9:K9"/>
    <mergeCell ref="G10:H10"/>
    <mergeCell ref="I10:K10"/>
    <mergeCell ref="B10:D10"/>
    <mergeCell ref="G7:H7"/>
    <mergeCell ref="I7:K7"/>
    <mergeCell ref="G8:H8"/>
    <mergeCell ref="I8:K8"/>
    <mergeCell ref="C3:K3"/>
    <mergeCell ref="B7:D7"/>
    <mergeCell ref="B8:D8"/>
    <mergeCell ref="F4:N4"/>
  </mergeCells>
  <conditionalFormatting sqref="B16:K35">
    <cfRule type="expression" priority="1" dxfId="0">
      <formula>($B16="")+(($D16=0)*($F16=0))</formula>
    </cfRule>
  </conditionalFormatting>
  <dataValidations count="25">
    <dataValidation allowBlank="1" showInputMessage="1" showErrorMessage="1" prompt="Cumulative interest is automatically updated in this column" sqref="K15"/>
    <dataValidation allowBlank="1" showInputMessage="1" showErrorMessage="1" prompt="Ending balance is automatically updated in this column" sqref="J15"/>
    <dataValidation allowBlank="1" showInputMessage="1" showErrorMessage="1" prompt="Interest is automatically updated in this column" sqref="I15"/>
    <dataValidation allowBlank="1" showInputMessage="1" showErrorMessage="1" prompt="Principal is automatically updated in this column" sqref="H15"/>
    <dataValidation allowBlank="1" showInputMessage="1" showErrorMessage="1" prompt="Total payment is automatically updated in this column" sqref="G15"/>
    <dataValidation allowBlank="1" showInputMessage="1" showErrorMessage="1" prompt="Extra payment is automatically updated in this column" sqref="F15"/>
    <dataValidation allowBlank="1" showInputMessage="1" showErrorMessage="1" prompt="Scheduled payment is automatically updated in this column" sqref="E15"/>
    <dataValidation allowBlank="1" showInputMessage="1" showErrorMessage="1" prompt="Beginning balance is automatically updated in this column" sqref="D15"/>
    <dataValidation allowBlank="1" showInputMessage="1" showErrorMessage="1" prompt="Payment date is automatically updated in this column" sqref="C15"/>
    <dataValidation allowBlank="1" showInputMessage="1" showErrorMessage="1" prompt="Payment number is automatically updated in this column" sqref="B15"/>
    <dataValidation allowBlank="1" showInputMessage="1" showErrorMessage="1" prompt="Automatically updated total early payments" sqref="I10"/>
    <dataValidation allowBlank="1" showInputMessage="1" showErrorMessage="1" prompt="Automatically updated actual number of payments" sqref="I9"/>
    <dataValidation allowBlank="1" showInputMessage="1" showErrorMessage="1" prompt="Automatically updated scheduled number of payments" sqref="I8"/>
    <dataValidation allowBlank="1" showInputMessage="1" showErrorMessage="1" prompt="Automatically updated scheduled payment amount" sqref="I7"/>
    <dataValidation allowBlank="1" showInputMessage="1" showErrorMessage="1" prompt="Automatically calculated total interest" sqref="I11"/>
    <dataValidation allowBlank="1" showInputMessage="1" showErrorMessage="1" prompt="Enter the amount of extra payment in this cell" sqref="E13"/>
    <dataValidation allowBlank="1" showInputMessage="1" showErrorMessage="1" prompt="Enter the start date of loan in this cell" sqref="E11"/>
    <dataValidation allowBlank="1" showInputMessage="1" showErrorMessage="1" prompt="Enter the number of payments to be made in a year in this cell" sqref="E10"/>
    <dataValidation allowBlank="1" showInputMessage="1" showErrorMessage="1" prompt="Enter loan period in years in this cell" sqref="E9"/>
    <dataValidation allowBlank="1" showInputMessage="1" showErrorMessage="1" prompt="Enter interest rate to be paid annually in this cell" sqref="E8"/>
    <dataValidation allowBlank="1" showInputMessage="1" showErrorMessage="1" prompt="Enter Loan Amount in this cell" sqref="E7"/>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3:E4 F3:K3 F4:N4"/>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2"/>
    <dataValidation allowBlank="1" showInputMessage="1" showErrorMessage="1" prompt="Enter loan values in cells E5 to E9, and the extra payment in cell E11. Description of each loan value is in column E. Payment Schedule table starting in cell G4 will automatically update." sqref="B6"/>
    <dataValidation allowBlank="1" showInputMessage="1" showErrorMessage="1" prompt="Loan Summary fields from I5 to I9 are automatically adjusted based on the values entered in cells E5 to E9. Enter the Lender's name in I11._x000a__x000a_Description of each value can be found in column I." sqref="G6"/>
  </dataValidations>
  <printOptions horizontalCentered="1"/>
  <pageMargins left="0.4" right="0.4" top="0.4" bottom="0.5" header="0.3" footer="0.3"/>
  <pageSetup fitToHeight="0" fitToWidth="1" horizontalDpi="600" verticalDpi="600" orientation="landscape" scale="79" r:id="rId3"/>
  <headerFooter differentFirst="1">
    <oddFooter>&amp;CPage &amp;P of &amp;N</oddFooter>
  </headerFooter>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1C916AAA-B92E-4B63-85B8-AAE6B615F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666D08-E803-410C-AADE-B689A81EAADD}">
  <ds:schemaRefs>
    <ds:schemaRef ds:uri="http://schemas.microsoft.com/sharepoint/v3/contenttype/forms"/>
  </ds:schemaRefs>
</ds:datastoreItem>
</file>

<file path=customXml/itemProps3.xml><?xml version="1.0" encoding="utf-8"?>
<ds:datastoreItem xmlns:ds="http://schemas.openxmlformats.org/officeDocument/2006/customXml" ds:itemID="{5C5FC484-22E1-46B8-AF82-A10C8B95E93A}">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TM03986974</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2020-08-04T04:24:44Z</dcterms:created>
  <dcterms:modified xsi:type="dcterms:W3CDTF">2022-07-05T15:10:27Z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